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marggraf/Downloads/"/>
    </mc:Choice>
  </mc:AlternateContent>
  <xr:revisionPtr revIDLastSave="0" documentId="13_ncr:1_{013C822F-1716-9546-8462-42C312656108}" xr6:coauthVersionLast="36" xr6:coauthVersionMax="36" xr10:uidLastSave="{00000000-0000-0000-0000-000000000000}"/>
  <bookViews>
    <workbookView xWindow="0" yWindow="500" windowWidth="23260" windowHeight="11500" xr2:uid="{00000000-000D-0000-FFFF-FFFF00000000}"/>
  </bookViews>
  <sheets>
    <sheet name="Anlage1_Referenzwert" sheetId="1" r:id="rId1"/>
    <sheet name="Anlage2_Vergütungssatz" sheetId="2" r:id="rId2"/>
    <sheet name="Anlage3_Belegung_Zeitraum1" sheetId="3" r:id="rId3"/>
    <sheet name="Anlage3_Belegung_Zeitraum2" sheetId="8" r:id="rId4"/>
    <sheet name="Anlage3_Belegung_Zeitraum3" sheetId="11" r:id="rId5"/>
    <sheet name="Anlage3_Belegung_Zeitraum4" sheetId="12" r:id="rId6"/>
    <sheet name="Anlage3_Belegung_Zeitraum5" sheetId="15" r:id="rId7"/>
    <sheet name="Formelübersicht" sheetId="13" r:id="rId8"/>
    <sheet name="Kalenderwochen 2020" sheetId="4" state="hidden" r:id="rId9"/>
    <sheet name="KW2021" sheetId="5" state="hidden" r:id="rId10"/>
  </sheets>
  <definedNames>
    <definedName name="_xlnm.Print_Area" localSheetId="0">Anlage1_Referenzwert!$A$1:$D$20</definedName>
    <definedName name="_xlnm.Print_Area" localSheetId="1">Anlage2_Vergütungssatz!$A$1:$D$21</definedName>
    <definedName name="_xlnm.Print_Area" localSheetId="2">Anlage3_Belegung_Zeitraum1!$A$1:$O$40</definedName>
    <definedName name="_xlnm.Print_Area" localSheetId="3">Anlage3_Belegung_Zeitraum2!$A$1:$O$66</definedName>
    <definedName name="_xlnm.Print_Area" localSheetId="4">Anlage3_Belegung_Zeitraum3!$A$1:$O$65</definedName>
    <definedName name="_xlnm.Print_Area" localSheetId="5">Anlage3_Belegung_Zeitraum4!$A$1:$M$46</definedName>
    <definedName name="_xlnm.Print_Area" localSheetId="6">Anlage3_Belegung_Zeitraum5!$A$1:$O$46</definedName>
    <definedName name="_xlnm.Print_Area" localSheetId="8">'Kalenderwochen 2020'!$A$1:$I$28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5" l="1"/>
  <c r="L32" i="15"/>
  <c r="M32" i="15"/>
  <c r="O22" i="15"/>
  <c r="O40" i="15" s="1"/>
  <c r="M21" i="15"/>
  <c r="M27" i="15" s="1"/>
  <c r="L21" i="15"/>
  <c r="L27" i="15" s="1"/>
  <c r="K32" i="15"/>
  <c r="J32" i="15"/>
  <c r="I32" i="15"/>
  <c r="H32" i="15"/>
  <c r="G32" i="15"/>
  <c r="F32" i="15"/>
  <c r="O32" i="15" s="1"/>
  <c r="I27" i="15"/>
  <c r="K21" i="15"/>
  <c r="K27" i="15" s="1"/>
  <c r="J21" i="15"/>
  <c r="J27" i="15" s="1"/>
  <c r="I21" i="15"/>
  <c r="H21" i="15"/>
  <c r="H27" i="15" s="1"/>
  <c r="G21" i="15"/>
  <c r="G27" i="15" s="1"/>
  <c r="F21" i="15"/>
  <c r="F27" i="15" s="1"/>
  <c r="O21" i="15" l="1"/>
  <c r="O27" i="15" s="1"/>
  <c r="M32" i="12" l="1"/>
  <c r="G32" i="12"/>
  <c r="H32" i="12"/>
  <c r="I32" i="12"/>
  <c r="J32" i="12"/>
  <c r="K32" i="12"/>
  <c r="F32" i="12"/>
  <c r="M22" i="12" l="1"/>
  <c r="M40" i="12" s="1"/>
  <c r="K21" i="12"/>
  <c r="K27" i="12" s="1"/>
  <c r="J21" i="12"/>
  <c r="J27" i="12" s="1"/>
  <c r="I21" i="12"/>
  <c r="I27" i="12" s="1"/>
  <c r="H21" i="12"/>
  <c r="H27" i="12" s="1"/>
  <c r="G21" i="12"/>
  <c r="G27" i="12" s="1"/>
  <c r="F21" i="12"/>
  <c r="F27" i="12" s="1"/>
  <c r="M15" i="12"/>
  <c r="M21" i="12" l="1"/>
  <c r="M27" i="12" s="1"/>
  <c r="C15" i="2" l="1"/>
  <c r="C14" i="1"/>
  <c r="H34" i="15" l="1"/>
  <c r="J34" i="15"/>
  <c r="I34" i="15"/>
  <c r="K34" i="15"/>
  <c r="G34" i="15"/>
  <c r="L34" i="15"/>
  <c r="F34" i="15"/>
  <c r="M34" i="15"/>
  <c r="H26" i="15"/>
  <c r="H28" i="15" s="1"/>
  <c r="H31" i="15" s="1"/>
  <c r="K26" i="15"/>
  <c r="K28" i="15" s="1"/>
  <c r="K31" i="15" s="1"/>
  <c r="I26" i="15"/>
  <c r="I28" i="15" s="1"/>
  <c r="I31" i="15" s="1"/>
  <c r="G26" i="15"/>
  <c r="G28" i="15" s="1"/>
  <c r="G31" i="15" s="1"/>
  <c r="L26" i="15"/>
  <c r="L28" i="15" s="1"/>
  <c r="L31" i="15" s="1"/>
  <c r="J26" i="15"/>
  <c r="J28" i="15" s="1"/>
  <c r="J31" i="15" s="1"/>
  <c r="F26" i="15"/>
  <c r="M26" i="15"/>
  <c r="M28" i="15" s="1"/>
  <c r="M31" i="15" s="1"/>
  <c r="I34" i="12"/>
  <c r="J34" i="12"/>
  <c r="G34" i="12"/>
  <c r="K34" i="12"/>
  <c r="H34" i="12"/>
  <c r="F34" i="12"/>
  <c r="K26" i="12"/>
  <c r="K28" i="12" s="1"/>
  <c r="K31" i="12" s="1"/>
  <c r="K33" i="12" s="1"/>
  <c r="G26" i="12"/>
  <c r="G28" i="12" s="1"/>
  <c r="G31" i="12" s="1"/>
  <c r="G33" i="12" s="1"/>
  <c r="J26" i="12"/>
  <c r="J28" i="12" s="1"/>
  <c r="J31" i="12" s="1"/>
  <c r="J33" i="12" s="1"/>
  <c r="F26" i="12"/>
  <c r="I26" i="12"/>
  <c r="I28" i="12" s="1"/>
  <c r="I31" i="12" s="1"/>
  <c r="I33" i="12" s="1"/>
  <c r="H26" i="12"/>
  <c r="H28" i="12" s="1"/>
  <c r="H31" i="12" s="1"/>
  <c r="H33" i="12" s="1"/>
  <c r="F61" i="8"/>
  <c r="E55" i="11"/>
  <c r="F60" i="11" s="1"/>
  <c r="B54" i="11"/>
  <c r="A54" i="11"/>
  <c r="M37" i="11"/>
  <c r="F49" i="11" s="1"/>
  <c r="J36" i="11"/>
  <c r="I36" i="11"/>
  <c r="H36" i="11"/>
  <c r="G36" i="11"/>
  <c r="F36" i="11"/>
  <c r="E36" i="11"/>
  <c r="M30" i="11"/>
  <c r="F47" i="11" s="1"/>
  <c r="M22" i="11"/>
  <c r="E49" i="11" s="1"/>
  <c r="M49" i="11" s="1"/>
  <c r="N60" i="11" s="1"/>
  <c r="L21" i="11"/>
  <c r="K21" i="11"/>
  <c r="J21" i="11"/>
  <c r="I21" i="11"/>
  <c r="H21" i="11"/>
  <c r="G21" i="11"/>
  <c r="F21" i="11"/>
  <c r="E21" i="11"/>
  <c r="M15" i="11"/>
  <c r="E47" i="11" s="1"/>
  <c r="E56" i="8"/>
  <c r="B55" i="8"/>
  <c r="A55" i="8"/>
  <c r="M36" i="8"/>
  <c r="F50" i="8" s="1"/>
  <c r="L35" i="8"/>
  <c r="K35" i="8"/>
  <c r="J35" i="8"/>
  <c r="I35" i="8"/>
  <c r="H35" i="8"/>
  <c r="G35" i="8"/>
  <c r="F35" i="8"/>
  <c r="E35" i="8"/>
  <c r="M29" i="8"/>
  <c r="F48" i="8" s="1"/>
  <c r="M21" i="8"/>
  <c r="E50" i="8" s="1"/>
  <c r="L20" i="8"/>
  <c r="K20" i="8"/>
  <c r="J20" i="8"/>
  <c r="I20" i="8"/>
  <c r="H20" i="8"/>
  <c r="G20" i="8"/>
  <c r="F20" i="8"/>
  <c r="E20" i="8"/>
  <c r="M14" i="8"/>
  <c r="E48" i="8" s="1"/>
  <c r="J33" i="15" l="1"/>
  <c r="J35" i="15" s="1"/>
  <c r="J37" i="15" s="1"/>
  <c r="K33" i="15"/>
  <c r="K35" i="15" s="1"/>
  <c r="K37" i="15" s="1"/>
  <c r="L33" i="15"/>
  <c r="L35" i="15" s="1"/>
  <c r="L37" i="15" s="1"/>
  <c r="H35" i="12"/>
  <c r="G35" i="12"/>
  <c r="M33" i="15"/>
  <c r="M35" i="15" s="1"/>
  <c r="M37" i="15" s="1"/>
  <c r="G33" i="15"/>
  <c r="G35" i="15" s="1"/>
  <c r="G37" i="15" s="1"/>
  <c r="I35" i="12"/>
  <c r="K35" i="12"/>
  <c r="O26" i="15"/>
  <c r="O28" i="15" s="1"/>
  <c r="F28" i="15"/>
  <c r="F31" i="15" s="1"/>
  <c r="I33" i="15"/>
  <c r="I35" i="15" s="1"/>
  <c r="I37" i="15" s="1"/>
  <c r="H33" i="15"/>
  <c r="H35" i="15" s="1"/>
  <c r="H37" i="15" s="1"/>
  <c r="M26" i="12"/>
  <c r="M28" i="12" s="1"/>
  <c r="F28" i="12"/>
  <c r="F31" i="12" s="1"/>
  <c r="F33" i="12" s="1"/>
  <c r="M33" i="12" s="1"/>
  <c r="M47" i="11"/>
  <c r="K55" i="11" s="1"/>
  <c r="C60" i="11" s="1"/>
  <c r="M21" i="11"/>
  <c r="E48" i="11" s="1"/>
  <c r="M36" i="11"/>
  <c r="F48" i="11" s="1"/>
  <c r="M35" i="8"/>
  <c r="M41" i="8" s="1"/>
  <c r="M20" i="8"/>
  <c r="M26" i="8" s="1"/>
  <c r="M50" i="8"/>
  <c r="N61" i="8" s="1"/>
  <c r="M48" i="8"/>
  <c r="K56" i="8" s="1"/>
  <c r="C61" i="8" s="1"/>
  <c r="F33" i="15" l="1"/>
  <c r="O33" i="15" s="1"/>
  <c r="H37" i="12"/>
  <c r="J35" i="12"/>
  <c r="J37" i="12" s="1"/>
  <c r="I37" i="12"/>
  <c r="K37" i="12"/>
  <c r="G37" i="12"/>
  <c r="E49" i="8"/>
  <c r="F35" i="12"/>
  <c r="F49" i="8"/>
  <c r="M42" i="11"/>
  <c r="M27" i="11"/>
  <c r="M48" i="11"/>
  <c r="F35" i="15" l="1"/>
  <c r="M49" i="8"/>
  <c r="M52" i="8" s="1"/>
  <c r="F37" i="12"/>
  <c r="M37" i="12" s="1"/>
  <c r="M39" i="12" s="1"/>
  <c r="M41" i="12" s="1"/>
  <c r="M35" i="12"/>
  <c r="M51" i="11"/>
  <c r="A29" i="3"/>
  <c r="B29" i="3"/>
  <c r="E30" i="3"/>
  <c r="F37" i="15" l="1"/>
  <c r="O35" i="15"/>
  <c r="F35" i="3"/>
  <c r="M21" i="3"/>
  <c r="N35" i="3" s="1"/>
  <c r="O37" i="15" l="1"/>
  <c r="O39" i="15" s="1"/>
  <c r="O41" i="15" s="1"/>
  <c r="I20" i="3"/>
  <c r="B8" i="2"/>
  <c r="B7" i="2"/>
  <c r="B6" i="2"/>
  <c r="M14" i="3"/>
  <c r="L20" i="3"/>
  <c r="D7" i="3" l="1"/>
  <c r="D7" i="15"/>
  <c r="D7" i="12"/>
  <c r="D7" i="11"/>
  <c r="D7" i="8"/>
  <c r="D6" i="12"/>
  <c r="D6" i="15"/>
  <c r="D8" i="12"/>
  <c r="D8" i="15"/>
  <c r="D6" i="3"/>
  <c r="B30" i="3" s="1"/>
  <c r="D6" i="11"/>
  <c r="B55" i="11" s="1"/>
  <c r="D6" i="8"/>
  <c r="B56" i="8" s="1"/>
  <c r="D8" i="3"/>
  <c r="A30" i="3" s="1"/>
  <c r="D8" i="8"/>
  <c r="A56" i="8" s="1"/>
  <c r="D8" i="11"/>
  <c r="A55" i="11" s="1"/>
  <c r="K30" i="3"/>
  <c r="C35" i="3" s="1"/>
  <c r="K20" i="3"/>
  <c r="J20" i="3"/>
  <c r="H20" i="3"/>
  <c r="G20" i="3"/>
  <c r="F20" i="3"/>
  <c r="E20" i="3"/>
  <c r="M20" i="3" l="1"/>
  <c r="J41" i="11" l="1"/>
  <c r="M41" i="11" s="1"/>
  <c r="F41" i="11"/>
  <c r="J26" i="11"/>
  <c r="F26" i="11"/>
  <c r="L40" i="8"/>
  <c r="M40" i="8" s="1"/>
  <c r="M42" i="8" s="1"/>
  <c r="F25" i="8"/>
  <c r="I26" i="11"/>
  <c r="I25" i="8"/>
  <c r="I41" i="11"/>
  <c r="H41" i="11"/>
  <c r="L26" i="11"/>
  <c r="M26" i="11" s="1"/>
  <c r="M28" i="11" s="1"/>
  <c r="H26" i="11"/>
  <c r="F51" i="8"/>
  <c r="M51" i="8" s="1"/>
  <c r="J40" i="8"/>
  <c r="F40" i="8"/>
  <c r="L25" i="8"/>
  <c r="M25" i="8" s="1"/>
  <c r="M27" i="8" s="1"/>
  <c r="H25" i="8"/>
  <c r="K26" i="11"/>
  <c r="E51" i="8"/>
  <c r="E40" i="8"/>
  <c r="G25" i="8"/>
  <c r="H40" i="8"/>
  <c r="E41" i="11"/>
  <c r="K40" i="8"/>
  <c r="E25" i="8"/>
  <c r="G41" i="11"/>
  <c r="G26" i="11"/>
  <c r="I40" i="8"/>
  <c r="K25" i="8"/>
  <c r="J25" i="8"/>
  <c r="E26" i="11"/>
  <c r="G40" i="8"/>
  <c r="E25" i="3"/>
  <c r="M26" i="3"/>
  <c r="I25" i="3"/>
  <c r="F25" i="3"/>
  <c r="J25" i="3"/>
  <c r="H25" i="3"/>
  <c r="L25" i="3"/>
  <c r="M25" i="3" s="1"/>
  <c r="G25" i="3"/>
  <c r="K25" i="3"/>
  <c r="C56" i="8" l="1"/>
  <c r="M53" i="8"/>
  <c r="G56" i="8" s="1"/>
  <c r="E50" i="11"/>
  <c r="M43" i="11"/>
  <c r="C30" i="3"/>
  <c r="M27" i="3"/>
  <c r="I56" i="8" l="1"/>
  <c r="M50" i="11"/>
  <c r="F50" i="11"/>
  <c r="A61" i="8"/>
  <c r="D61" i="8" s="1"/>
  <c r="H61" i="8" s="1"/>
  <c r="G30" i="3"/>
  <c r="I30" i="3" l="1"/>
  <c r="K61" i="8"/>
  <c r="M61" i="8" s="1"/>
  <c r="C55" i="11"/>
  <c r="M52" i="11"/>
  <c r="G55" i="11" s="1"/>
  <c r="A35" i="3"/>
  <c r="D35" i="3" s="1"/>
  <c r="O61" i="8" l="1"/>
  <c r="T61" i="8" s="1"/>
  <c r="T62" i="8" s="1"/>
  <c r="H35" i="3"/>
  <c r="K35" i="3" s="1"/>
  <c r="M35" i="3" s="1"/>
  <c r="I55" i="11"/>
  <c r="A60" i="11"/>
  <c r="D60" i="11" s="1"/>
  <c r="H60" i="11" s="1"/>
  <c r="O35" i="3" l="1"/>
  <c r="T35" i="3" s="1"/>
  <c r="T36" i="3" s="1"/>
  <c r="K60" i="11"/>
  <c r="M60" i="11" s="1"/>
  <c r="O60" i="11" l="1"/>
  <c r="T60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Washausen, Eike</author>
    <author>Hernig, Belinda (VZ)</author>
  </authors>
  <commentList>
    <comment ref="C21" authorId="0" shapeId="0" xr:uid="{00000000-0006-0000-0200-000001000000}">
      <text>
        <r>
          <rPr>
            <sz val="9"/>
            <color indexed="81"/>
            <rFont val="Segoe UI"/>
            <family val="2"/>
          </rPr>
          <t xml:space="preserve">Belegungstage der Privaten Krankenversicherungen sind hier nicht zu berücksichtigen
</t>
        </r>
      </text>
    </comment>
    <comment ref="C26" authorId="0" shapeId="0" xr:uid="{00000000-0006-0000-0200-000002000000}">
      <text>
        <r>
          <rPr>
            <sz val="9"/>
            <color indexed="81"/>
            <rFont val="Segoe UI"/>
            <family val="2"/>
          </rPr>
          <t xml:space="preserve">Belegungstage Rehabilitation oder Vorsorge für GKV-Versicherte : Regelfffnungstage
</t>
        </r>
      </text>
    </comment>
    <comment ref="C29" authorId="1" shapeId="0" xr:uid="{00000000-0006-0000-0200-000003000000}">
      <text>
        <r>
          <rPr>
            <b/>
            <sz val="9"/>
            <color indexed="81"/>
            <rFont val="Segoe UI"/>
            <family val="2"/>
          </rPr>
          <t>Aus Anlage 1 entnehmen (Übermittlung durch Einrichtung), entspricht der durschnittlichen  Belegung im Jahr 2019</t>
        </r>
      </text>
    </comment>
    <comment ref="E29" authorId="1" shapeId="0" xr:uid="{00000000-0006-0000-0200-000004000000}">
      <text>
        <r>
          <rPr>
            <b/>
            <sz val="9"/>
            <color indexed="81"/>
            <rFont val="Segoe UI"/>
            <family val="2"/>
          </rPr>
          <t>Aus Anlage 2 entnehmen (Übermittlung durch Einrichtung)
entspricht dem durchschnittlichen Vergütungssatz über alle Kassen und Indikationen hinweg</t>
        </r>
      </text>
    </comment>
    <comment ref="G29" authorId="1" shapeId="0" xr:uid="{00000000-0006-0000-0200-000005000000}">
      <text>
        <r>
          <rPr>
            <b/>
            <sz val="9"/>
            <color indexed="81"/>
            <rFont val="Segoe UI"/>
            <family val="2"/>
          </rPr>
          <t xml:space="preserve">entspricht dem durchschnittlichen täglichen Belegungsrückgang gemäß übermittelter Daten - Siehe Zelle "M27"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Washausen, Eike</author>
    <author>Hernig, Belinda (VZ)</author>
  </authors>
  <commentList>
    <comment ref="C21" authorId="0" shapeId="0" xr:uid="{00000000-0006-0000-0300-000001000000}">
      <text>
        <r>
          <rPr>
            <sz val="9"/>
            <color indexed="81"/>
            <rFont val="Segoe UI"/>
            <family val="2"/>
          </rPr>
          <t xml:space="preserve">Belegungstage der Privaten Krankenversicherungen sind hier nicht zu berücksichtigen
</t>
        </r>
      </text>
    </comment>
    <comment ref="C26" authorId="0" shapeId="0" xr:uid="{00000000-0006-0000-0300-000002000000}">
      <text>
        <r>
          <rPr>
            <sz val="9"/>
            <color indexed="81"/>
            <rFont val="Segoe UI"/>
            <family val="2"/>
          </rPr>
          <t xml:space="preserve">Belegungstage Rehabilitation oder Vorsorge für GKV-Versicherte : Regelfffnungstage
</t>
        </r>
      </text>
    </comment>
    <comment ref="C36" authorId="0" shapeId="0" xr:uid="{00000000-0006-0000-0300-000003000000}">
      <text>
        <r>
          <rPr>
            <sz val="9"/>
            <color indexed="81"/>
            <rFont val="Segoe UI"/>
            <family val="2"/>
          </rPr>
          <t xml:space="preserve">Belegungstage der Privaten Krankenversicherungen sind hier nicht zu berücksichtigen
</t>
        </r>
      </text>
    </comment>
    <comment ref="C41" authorId="0" shapeId="0" xr:uid="{00000000-0006-0000-0300-000004000000}">
      <text>
        <r>
          <rPr>
            <sz val="9"/>
            <color indexed="81"/>
            <rFont val="Segoe UI"/>
            <family val="2"/>
          </rPr>
          <t xml:space="preserve">Belegungstage Rehabilitation oder Vorsorge für GKV-Versicherte : Regelfffnungstage
</t>
        </r>
      </text>
    </comment>
    <comment ref="C50" authorId="0" shapeId="0" xr:uid="{00000000-0006-0000-0300-000005000000}">
      <text>
        <r>
          <rPr>
            <sz val="9"/>
            <color indexed="81"/>
            <rFont val="Segoe UI"/>
            <family val="2"/>
          </rPr>
          <t xml:space="preserve">Belegungstage der Privaten Krankenversicherungen sind hier nicht zu berücksichtigen
</t>
        </r>
      </text>
    </comment>
    <comment ref="C52" authorId="0" shapeId="0" xr:uid="{00000000-0006-0000-0300-000006000000}">
      <text>
        <r>
          <rPr>
            <sz val="9"/>
            <color indexed="81"/>
            <rFont val="Segoe UI"/>
            <family val="2"/>
          </rPr>
          <t xml:space="preserve">Belegungstage Rehabilitation oder Vorsorge für GKV-Versicherte : Regelfffnungstage
</t>
        </r>
      </text>
    </comment>
    <comment ref="C55" authorId="1" shapeId="0" xr:uid="{00000000-0006-0000-0300-000007000000}">
      <text>
        <r>
          <rPr>
            <b/>
            <sz val="9"/>
            <color indexed="81"/>
            <rFont val="Segoe UI"/>
            <family val="2"/>
          </rPr>
          <t>Aus Anlage 1 entnehmen (Übermittlung durch Einrichtung), entspricht der durschnittlichen  Belegung im Jahr 2019</t>
        </r>
      </text>
    </comment>
    <comment ref="E55" authorId="1" shapeId="0" xr:uid="{00000000-0006-0000-0300-000008000000}">
      <text>
        <r>
          <rPr>
            <b/>
            <sz val="9"/>
            <color indexed="81"/>
            <rFont val="Segoe UI"/>
            <family val="2"/>
          </rPr>
          <t>Aus Anlage 2 entnehmen (Übermittlung durch Einrichtung)
entspricht dem durchschnittlichen Vergütungssatz über alle Kassen und Indikationen hinweg</t>
        </r>
      </text>
    </comment>
    <comment ref="G55" authorId="1" shapeId="0" xr:uid="{00000000-0006-0000-0300-000009000000}">
      <text>
        <r>
          <rPr>
            <b/>
            <sz val="9"/>
            <color indexed="81"/>
            <rFont val="Segoe UI"/>
            <family val="2"/>
          </rPr>
          <t xml:space="preserve">entspricht dem durchschnittlichen täglichen Belegungsrückgang gemäß übermittelter Daten - Siehe Zelle "M27"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Washausen, Eike</author>
    <author>Hernig, Belinda (VZ)</author>
  </authors>
  <commentList>
    <comment ref="C22" authorId="0" shapeId="0" xr:uid="{00000000-0006-0000-0400-000001000000}">
      <text>
        <r>
          <rPr>
            <sz val="9"/>
            <color indexed="81"/>
            <rFont val="Segoe UI"/>
            <family val="2"/>
          </rPr>
          <t xml:space="preserve">Belegungstage der Privaten Krankenversicherungen sind hier nicht zu berücksichtigen
</t>
        </r>
      </text>
    </comment>
    <comment ref="C27" authorId="0" shapeId="0" xr:uid="{00000000-0006-0000-0400-000002000000}">
      <text>
        <r>
          <rPr>
            <sz val="9"/>
            <color indexed="81"/>
            <rFont val="Segoe UI"/>
            <family val="2"/>
          </rPr>
          <t xml:space="preserve">Belegungstage Rehabilitation oder Vorsorge für GKV-Versicherte : Regelfffnungstage
</t>
        </r>
      </text>
    </comment>
    <comment ref="C37" authorId="0" shapeId="0" xr:uid="{00000000-0006-0000-0400-000003000000}">
      <text>
        <r>
          <rPr>
            <sz val="9"/>
            <color indexed="81"/>
            <rFont val="Segoe UI"/>
            <family val="2"/>
          </rPr>
          <t xml:space="preserve">Belegungstage der Privaten Krankenversicherungen sind hier nicht zu berücksichtigen
</t>
        </r>
      </text>
    </comment>
    <comment ref="C42" authorId="0" shapeId="0" xr:uid="{00000000-0006-0000-0400-000004000000}">
      <text>
        <r>
          <rPr>
            <sz val="9"/>
            <color indexed="81"/>
            <rFont val="Segoe UI"/>
            <family val="2"/>
          </rPr>
          <t xml:space="preserve">Belegungstage Rehabilitation oder Vorsorge für GKV-Versicherte : Regelfffnungstage
</t>
        </r>
      </text>
    </comment>
    <comment ref="C49" authorId="0" shapeId="0" xr:uid="{00000000-0006-0000-0400-000005000000}">
      <text>
        <r>
          <rPr>
            <sz val="9"/>
            <color indexed="81"/>
            <rFont val="Segoe UI"/>
            <family val="2"/>
          </rPr>
          <t xml:space="preserve">Belegungstage der Privaten Krankenversicherungen sind hier nicht zu berücksichtigen
</t>
        </r>
      </text>
    </comment>
    <comment ref="C51" authorId="0" shapeId="0" xr:uid="{00000000-0006-0000-0400-000006000000}">
      <text>
        <r>
          <rPr>
            <sz val="9"/>
            <color indexed="81"/>
            <rFont val="Segoe UI"/>
            <family val="2"/>
          </rPr>
          <t xml:space="preserve">Belegungstage Rehabilitation oder Vorsorge für GKV-Versicherte : Regelfffnungstage
</t>
        </r>
      </text>
    </comment>
    <comment ref="C54" authorId="1" shapeId="0" xr:uid="{00000000-0006-0000-0400-000007000000}">
      <text>
        <r>
          <rPr>
            <b/>
            <sz val="9"/>
            <color indexed="81"/>
            <rFont val="Segoe UI"/>
            <family val="2"/>
          </rPr>
          <t>Aus Anlage 1 entnehmen (Übermittlung durch Einrichtung), entspricht der durschnittlichen  Belegung im Jahr 2019</t>
        </r>
      </text>
    </comment>
    <comment ref="E54" authorId="1" shapeId="0" xr:uid="{00000000-0006-0000-0400-000008000000}">
      <text>
        <r>
          <rPr>
            <b/>
            <sz val="9"/>
            <color indexed="81"/>
            <rFont val="Segoe UI"/>
            <family val="2"/>
          </rPr>
          <t>Aus Anlage 2 entnehmen (Übermittlung durch Einrichtung)
entspricht dem durchschnittlichen Vergütungssatz über alle Kassen und Indikationen hinweg</t>
        </r>
      </text>
    </comment>
    <comment ref="G54" authorId="1" shapeId="0" xr:uid="{00000000-0006-0000-0400-000009000000}">
      <text>
        <r>
          <rPr>
            <b/>
            <sz val="9"/>
            <color indexed="81"/>
            <rFont val="Segoe UI"/>
            <family val="2"/>
          </rPr>
          <t xml:space="preserve">entspricht dem durchschnittlichen täglichen Belegungsrückgang gemäß übermittelter Daten - Siehe Zelle "M27"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Washausen, Eike</author>
    <author>Hernig, Belinda (VZ)</author>
  </authors>
  <commentList>
    <comment ref="C22" authorId="0" shapeId="0" xr:uid="{00000000-0006-0000-0500-000001000000}">
      <text>
        <r>
          <rPr>
            <sz val="9"/>
            <color indexed="81"/>
            <rFont val="Segoe UI"/>
            <family val="2"/>
          </rPr>
          <t xml:space="preserve">Belegungstage der Privaten Krankenversicherungen sind hier nicht zu berücksichtigen
</t>
        </r>
      </text>
    </comment>
    <comment ref="C26" authorId="1" shapeId="0" xr:uid="{00000000-0006-0000-0500-000002000000}">
      <text>
        <r>
          <rPr>
            <b/>
            <sz val="9"/>
            <color indexed="81"/>
            <rFont val="Segoe UI"/>
            <family val="2"/>
          </rPr>
          <t>Aus Anlage 1 entnehmen (Übermittlung durch Einrichtung), entspricht der durschnittlichen  Belegung im Jahr 2019</t>
        </r>
      </text>
    </comment>
    <comment ref="C27" authorId="0" shapeId="0" xr:uid="{00000000-0006-0000-0500-000003000000}">
      <text>
        <r>
          <rPr>
            <sz val="9"/>
            <color indexed="81"/>
            <rFont val="Segoe UI"/>
            <family val="2"/>
          </rPr>
          <t xml:space="preserve">Belegungstage Rehabilitation oder Vorsorge für GKV-Versicherte : Regelfffnungstage
</t>
        </r>
      </text>
    </comment>
    <comment ref="B34" authorId="0" shapeId="0" xr:uid="{00000000-0006-0000-0500-000004000000}">
      <text>
        <r>
          <rPr>
            <b/>
            <sz val="9"/>
            <color indexed="81"/>
            <rFont val="Segoe UI"/>
            <family val="2"/>
          </rPr>
          <t>Aus Anlage 2 entnehmen (Übermittlung durch Einrichtung)
entspricht dem durchschnittlichen Vergütungssatz über alle Kassen und Indikationen hinweg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Washausen, Eike</author>
    <author>Hernig, Belinda (VZ)</author>
  </authors>
  <commentList>
    <comment ref="C22" authorId="0" shapeId="0" xr:uid="{00000000-0006-0000-0600-000001000000}">
      <text>
        <r>
          <rPr>
            <sz val="9"/>
            <color indexed="81"/>
            <rFont val="Segoe UI"/>
            <family val="2"/>
          </rPr>
          <t xml:space="preserve">Belegungstage der Privaten Krankenversicherungen sind hier nicht zu berücksichtigen
</t>
        </r>
      </text>
    </comment>
    <comment ref="C26" authorId="1" shapeId="0" xr:uid="{00000000-0006-0000-0600-000002000000}">
      <text>
        <r>
          <rPr>
            <b/>
            <sz val="9"/>
            <color indexed="81"/>
            <rFont val="Segoe UI"/>
            <family val="2"/>
          </rPr>
          <t>Aus Anlage 1 entnehmen (Übermittlung durch Einrichtung), entspricht der durschnittlichen  Belegung im Jahr 2019</t>
        </r>
      </text>
    </comment>
    <comment ref="C27" authorId="0" shapeId="0" xr:uid="{00000000-0006-0000-0600-000003000000}">
      <text>
        <r>
          <rPr>
            <sz val="9"/>
            <color indexed="81"/>
            <rFont val="Segoe UI"/>
            <family val="2"/>
          </rPr>
          <t xml:space="preserve">Belegungstage Rehabilitation oder Vorsorge für GKV-Versicherte : Regelfffnungstage
</t>
        </r>
      </text>
    </comment>
    <comment ref="B34" authorId="0" shapeId="0" xr:uid="{00000000-0006-0000-0600-000004000000}">
      <text>
        <r>
          <rPr>
            <b/>
            <sz val="9"/>
            <color indexed="81"/>
            <rFont val="Segoe UI"/>
            <family val="2"/>
          </rPr>
          <t>Aus Anlage 2 entnehmen (Übermittlung durch Einrichtung)
entspricht dem durchschnittlichen Vergütungssatz über alle Kassen und Indikationen hinweg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<sst xmlns="http://schemas.openxmlformats.org/spreadsheetml/2006/main" count="2002" uniqueCount="1026">
  <si>
    <t>Anlage 1: Ermittlung des Referenzwertes 2019</t>
  </si>
  <si>
    <t>Vorsorge- oder Rehabilitationseinrichtung (Name, Anschrift):</t>
  </si>
  <si>
    <t>Ansprechpartner (Name, E-Mailadresse, Telefonnummer)</t>
  </si>
  <si>
    <t>IK:</t>
  </si>
  <si>
    <t>Nr.</t>
  </si>
  <si>
    <t>Tage</t>
  </si>
  <si>
    <t xml:space="preserve">Patientenbezogene Belegungstage der GKV 2019 </t>
  </si>
  <si>
    <t>Anzahl der Kalendertage der Regelöffnungszeit</t>
  </si>
  <si>
    <t>Anlage 2: Berechnung des durchschnittlichen Vergütungssatzes</t>
  </si>
  <si>
    <t xml:space="preserve"> </t>
  </si>
  <si>
    <t>Durchschnittlicher Vergütungssatz (Nr. 1/ Nr. 2)</t>
  </si>
  <si>
    <t>Datum</t>
  </si>
  <si>
    <t>Summe:</t>
  </si>
  <si>
    <t>Belegungstage insgesamt</t>
  </si>
  <si>
    <t>davon: KH-Behandlung (§ 22 KHG)</t>
  </si>
  <si>
    <t>davon: Kurzzeit-P (§ 149 SGB XI)</t>
  </si>
  <si>
    <t>davon: Kurzzeit-P (§ 39c SGB V)</t>
  </si>
  <si>
    <t>Referenzwert 2019</t>
  </si>
  <si>
    <t>Hiermit wird die Richtigkeit der obigen Angaben bestätigt.</t>
  </si>
  <si>
    <t xml:space="preserve">Name: </t>
  </si>
  <si>
    <t xml:space="preserve">Datum: </t>
  </si>
  <si>
    <t>Referenzwert 
(Belegungsstage der GKV 2019 / Anzahl der Kalendertage der Regelöffnungszeit)</t>
  </si>
  <si>
    <t>2_2</t>
  </si>
  <si>
    <t>2_3</t>
  </si>
  <si>
    <t>2_1</t>
  </si>
  <si>
    <t>2_4</t>
  </si>
  <si>
    <t>1_1</t>
  </si>
  <si>
    <t>____________________________________________________________________________________________</t>
  </si>
  <si>
    <t>__________________________________________________________________________</t>
  </si>
  <si>
    <t>KW</t>
  </si>
  <si>
    <t>_______________________________________________________________</t>
  </si>
  <si>
    <t>Vorsorge- oder Rehabilitationseinrichtung 
(Name, Anschrift):</t>
  </si>
  <si>
    <t>Vorsorge- oder Rehabilitationseinrichtung
(Name, Anschrift):</t>
  </si>
  <si>
    <t>Mo</t>
  </si>
  <si>
    <t>Di</t>
  </si>
  <si>
    <t>Mi</t>
  </si>
  <si>
    <t>Do</t>
  </si>
  <si>
    <t>Fr</t>
  </si>
  <si>
    <t>Sa</t>
  </si>
  <si>
    <t>So</t>
  </si>
  <si>
    <t>01.01.</t>
  </si>
  <si>
    <t>02.01.</t>
  </si>
  <si>
    <t>03.01.</t>
  </si>
  <si>
    <t>04.01.</t>
  </si>
  <si>
    <t>05.01.</t>
  </si>
  <si>
    <t>29.06.</t>
  </si>
  <si>
    <t>30.06.</t>
  </si>
  <si>
    <t>01.07.</t>
  </si>
  <si>
    <t>02.07.</t>
  </si>
  <si>
    <t>03.07.</t>
  </si>
  <si>
    <t>04.07.</t>
  </si>
  <si>
    <t>05.07.</t>
  </si>
  <si>
    <t>06.01.</t>
  </si>
  <si>
    <t>07.01.</t>
  </si>
  <si>
    <t>08.01.</t>
  </si>
  <si>
    <t>09.01.</t>
  </si>
  <si>
    <t>10.01.</t>
  </si>
  <si>
    <t>11.01.</t>
  </si>
  <si>
    <t>12.01.</t>
  </si>
  <si>
    <t>06.07.</t>
  </si>
  <si>
    <t>07.07.</t>
  </si>
  <si>
    <t>08.07.</t>
  </si>
  <si>
    <t>09.07.</t>
  </si>
  <si>
    <t>10.07.</t>
  </si>
  <si>
    <t>11.07.</t>
  </si>
  <si>
    <t>12.07.</t>
  </si>
  <si>
    <t>13.01.</t>
  </si>
  <si>
    <t>14.01.</t>
  </si>
  <si>
    <t>15.01.</t>
  </si>
  <si>
    <t>16.01.</t>
  </si>
  <si>
    <t>17.01.</t>
  </si>
  <si>
    <t>18.01.</t>
  </si>
  <si>
    <t>19.01.</t>
  </si>
  <si>
    <t>13.07.</t>
  </si>
  <si>
    <t>14.07.</t>
  </si>
  <si>
    <t>15.07.</t>
  </si>
  <si>
    <t>16.07.</t>
  </si>
  <si>
    <t>17.07.</t>
  </si>
  <si>
    <t>18.07.</t>
  </si>
  <si>
    <t>19.07.</t>
  </si>
  <si>
    <t>20.01.</t>
  </si>
  <si>
    <t>21.01.</t>
  </si>
  <si>
    <t>22.01.</t>
  </si>
  <si>
    <t>23.01.</t>
  </si>
  <si>
    <t>24.01.</t>
  </si>
  <si>
    <t>25.01.</t>
  </si>
  <si>
    <t>26.01.</t>
  </si>
  <si>
    <t>20.07.</t>
  </si>
  <si>
    <t>21.07.</t>
  </si>
  <si>
    <t>22.07.</t>
  </si>
  <si>
    <t>23.07.</t>
  </si>
  <si>
    <t>24.07.</t>
  </si>
  <si>
    <t>25.07.</t>
  </si>
  <si>
    <t>26.07.</t>
  </si>
  <si>
    <t>27.01.</t>
  </si>
  <si>
    <t>28.01.</t>
  </si>
  <si>
    <t>29.01.</t>
  </si>
  <si>
    <t>30.01.</t>
  </si>
  <si>
    <t>31.01.</t>
  </si>
  <si>
    <t>01.02.</t>
  </si>
  <si>
    <t>02.02.</t>
  </si>
  <si>
    <t>27.07.</t>
  </si>
  <si>
    <t>28.07.</t>
  </si>
  <si>
    <t>29.07.</t>
  </si>
  <si>
    <t>30.07.</t>
  </si>
  <si>
    <t>31.07.</t>
  </si>
  <si>
    <t>01.08.</t>
  </si>
  <si>
    <t>02.08.</t>
  </si>
  <si>
    <t>03.02.</t>
  </si>
  <si>
    <t>04.02.</t>
  </si>
  <si>
    <t>05.02.</t>
  </si>
  <si>
    <t>06.02.</t>
  </si>
  <si>
    <t>07.02.</t>
  </si>
  <si>
    <t>08.02.</t>
  </si>
  <si>
    <t>09.02.</t>
  </si>
  <si>
    <t>03.08.</t>
  </si>
  <si>
    <t>04.08.</t>
  </si>
  <si>
    <t>05.08.</t>
  </si>
  <si>
    <t>06.08.</t>
  </si>
  <si>
    <t>07.08.</t>
  </si>
  <si>
    <t>08.08.</t>
  </si>
  <si>
    <t>09.08.</t>
  </si>
  <si>
    <t>10.02.</t>
  </si>
  <si>
    <t>11.02.</t>
  </si>
  <si>
    <t>12.02.</t>
  </si>
  <si>
    <t>13.02.</t>
  </si>
  <si>
    <t>14.02.</t>
  </si>
  <si>
    <t>15.02.</t>
  </si>
  <si>
    <t>16.02.</t>
  </si>
  <si>
    <t>10.08.</t>
  </si>
  <si>
    <t>11.08.</t>
  </si>
  <si>
    <t>12.08.</t>
  </si>
  <si>
    <t>13.08.</t>
  </si>
  <si>
    <t>14.08.</t>
  </si>
  <si>
    <t>15.08.</t>
  </si>
  <si>
    <t>16.08.</t>
  </si>
  <si>
    <t>17.02.</t>
  </si>
  <si>
    <t>18.02.</t>
  </si>
  <si>
    <t>19.02.</t>
  </si>
  <si>
    <t>20.02.</t>
  </si>
  <si>
    <t>21.02.</t>
  </si>
  <si>
    <t>22.02.</t>
  </si>
  <si>
    <t>23.02.</t>
  </si>
  <si>
    <t>17.08.</t>
  </si>
  <si>
    <t>18.08.</t>
  </si>
  <si>
    <t>19.08.</t>
  </si>
  <si>
    <t>20.08.</t>
  </si>
  <si>
    <t>21.08.</t>
  </si>
  <si>
    <t>22.08.</t>
  </si>
  <si>
    <t>23.08.</t>
  </si>
  <si>
    <t>24.02.</t>
  </si>
  <si>
    <t>25.02.</t>
  </si>
  <si>
    <t>26.02.</t>
  </si>
  <si>
    <t>27.02.</t>
  </si>
  <si>
    <t>28.02.</t>
  </si>
  <si>
    <t>29.02.</t>
  </si>
  <si>
    <t>01.03.</t>
  </si>
  <si>
    <t>24.08.</t>
  </si>
  <si>
    <t>25.08.</t>
  </si>
  <si>
    <t>26.08.</t>
  </si>
  <si>
    <t>27.08.</t>
  </si>
  <si>
    <t>28.08.</t>
  </si>
  <si>
    <t>29.08.</t>
  </si>
  <si>
    <t>30.08.</t>
  </si>
  <si>
    <t>02.03.</t>
  </si>
  <si>
    <t>03.03.</t>
  </si>
  <si>
    <t>04.03.</t>
  </si>
  <si>
    <t>05.03.</t>
  </si>
  <si>
    <t>06.03.</t>
  </si>
  <si>
    <t>07.03.</t>
  </si>
  <si>
    <t>08.03.</t>
  </si>
  <si>
    <t>31.08.</t>
  </si>
  <si>
    <t>01.09.</t>
  </si>
  <si>
    <t>02.09.</t>
  </si>
  <si>
    <t>03.09.</t>
  </si>
  <si>
    <t>04.09.</t>
  </si>
  <si>
    <t>05.09.</t>
  </si>
  <si>
    <t>06.09.</t>
  </si>
  <si>
    <t>09.03.</t>
  </si>
  <si>
    <t>10.03.</t>
  </si>
  <si>
    <t>11.03.</t>
  </si>
  <si>
    <t>12.03.</t>
  </si>
  <si>
    <t>13.03.</t>
  </si>
  <si>
    <t>14.03.</t>
  </si>
  <si>
    <t>15.03.</t>
  </si>
  <si>
    <t>07.09.</t>
  </si>
  <si>
    <t>08.09.</t>
  </si>
  <si>
    <t>09.09.</t>
  </si>
  <si>
    <t>10.09.</t>
  </si>
  <si>
    <t>11.09.</t>
  </si>
  <si>
    <t>12.09.</t>
  </si>
  <si>
    <t>13.09.</t>
  </si>
  <si>
    <t>16.03.</t>
  </si>
  <si>
    <t>17.03.</t>
  </si>
  <si>
    <t>18.03.</t>
  </si>
  <si>
    <t>19.03.</t>
  </si>
  <si>
    <t>20.03.</t>
  </si>
  <si>
    <t>21.03.</t>
  </si>
  <si>
    <t>22.03.</t>
  </si>
  <si>
    <t>14.09.</t>
  </si>
  <si>
    <t>15.09.</t>
  </si>
  <si>
    <t>16.09.</t>
  </si>
  <si>
    <t>17.09.</t>
  </si>
  <si>
    <t>18.09.</t>
  </si>
  <si>
    <t>19.09.</t>
  </si>
  <si>
    <t>20.09.</t>
  </si>
  <si>
    <t>23.03.</t>
  </si>
  <si>
    <t>24.03.</t>
  </si>
  <si>
    <t>25.03.</t>
  </si>
  <si>
    <t>26.03.</t>
  </si>
  <si>
    <t>27.03.</t>
  </si>
  <si>
    <t>28.03.</t>
  </si>
  <si>
    <t>29.03.</t>
  </si>
  <si>
    <t>21.09.</t>
  </si>
  <si>
    <t>22.09.</t>
  </si>
  <si>
    <t>23.09.</t>
  </si>
  <si>
    <t>24.09.</t>
  </si>
  <si>
    <t>25.09.</t>
  </si>
  <si>
    <t>26.09.</t>
  </si>
  <si>
    <t>27.09.</t>
  </si>
  <si>
    <t>30.03.</t>
  </si>
  <si>
    <t>31.03.</t>
  </si>
  <si>
    <t>01.04.</t>
  </si>
  <si>
    <t>02.04.</t>
  </si>
  <si>
    <t>03.04.</t>
  </si>
  <si>
    <t>04.04.</t>
  </si>
  <si>
    <t>05.04.</t>
  </si>
  <si>
    <t>28.09.</t>
  </si>
  <si>
    <t>29.09.</t>
  </si>
  <si>
    <t>30.09.</t>
  </si>
  <si>
    <t>01.10.</t>
  </si>
  <si>
    <t>02.10.</t>
  </si>
  <si>
    <t>03.10.</t>
  </si>
  <si>
    <t>04.10.</t>
  </si>
  <si>
    <t>06.04.</t>
  </si>
  <si>
    <t>07.04.</t>
  </si>
  <si>
    <t>08.04.</t>
  </si>
  <si>
    <t>09.04.</t>
  </si>
  <si>
    <t>10.04.</t>
  </si>
  <si>
    <t>11.04.</t>
  </si>
  <si>
    <t>12.04.</t>
  </si>
  <si>
    <t>05.10.</t>
  </si>
  <si>
    <t>06.10.</t>
  </si>
  <si>
    <t>07.10.</t>
  </si>
  <si>
    <t>08.10.</t>
  </si>
  <si>
    <t>09.10.</t>
  </si>
  <si>
    <t>10.10.</t>
  </si>
  <si>
    <t>11.10.</t>
  </si>
  <si>
    <t>13.04.</t>
  </si>
  <si>
    <t>14.04.</t>
  </si>
  <si>
    <t>15.04.</t>
  </si>
  <si>
    <t>16.04.</t>
  </si>
  <si>
    <t>17.04.</t>
  </si>
  <si>
    <t>18.04.</t>
  </si>
  <si>
    <t>19.04.</t>
  </si>
  <si>
    <t>12.10.</t>
  </si>
  <si>
    <t>13.10.</t>
  </si>
  <si>
    <t>14.10.</t>
  </si>
  <si>
    <t>15.10.</t>
  </si>
  <si>
    <t>16.10.</t>
  </si>
  <si>
    <t>17.10.</t>
  </si>
  <si>
    <t>18.10.</t>
  </si>
  <si>
    <t>20.04.</t>
  </si>
  <si>
    <t>21.04.</t>
  </si>
  <si>
    <t>22.04.</t>
  </si>
  <si>
    <t>23.04.</t>
  </si>
  <si>
    <t>24.04.</t>
  </si>
  <si>
    <t>25.04.</t>
  </si>
  <si>
    <t>26.04.</t>
  </si>
  <si>
    <t>19.10.</t>
  </si>
  <si>
    <t>20.10.</t>
  </si>
  <si>
    <t>21.10.</t>
  </si>
  <si>
    <t>22.10.</t>
  </si>
  <si>
    <t>23.10.</t>
  </si>
  <si>
    <t>24.10.</t>
  </si>
  <si>
    <t>25.10.</t>
  </si>
  <si>
    <t>27.04.</t>
  </si>
  <si>
    <t>28.04.</t>
  </si>
  <si>
    <t>29.04.</t>
  </si>
  <si>
    <t>30.04.</t>
  </si>
  <si>
    <t>01.05.</t>
  </si>
  <si>
    <t>02.05.</t>
  </si>
  <si>
    <t>03.05.</t>
  </si>
  <si>
    <t>26.10.</t>
  </si>
  <si>
    <t>27.10.</t>
  </si>
  <si>
    <t>28.10.</t>
  </si>
  <si>
    <t>29.10.</t>
  </si>
  <si>
    <t>30.10.</t>
  </si>
  <si>
    <t>31.10.</t>
  </si>
  <si>
    <t>01.11.</t>
  </si>
  <si>
    <t>04.05.</t>
  </si>
  <si>
    <t>05.05.</t>
  </si>
  <si>
    <t>06.05.</t>
  </si>
  <si>
    <t>07.05.</t>
  </si>
  <si>
    <t>08.05.</t>
  </si>
  <si>
    <t>09.05.</t>
  </si>
  <si>
    <t>10.05.</t>
  </si>
  <si>
    <t>02.11.</t>
  </si>
  <si>
    <t>03.11.</t>
  </si>
  <si>
    <t>04.11.</t>
  </si>
  <si>
    <t>05.11.</t>
  </si>
  <si>
    <t>06.11.</t>
  </si>
  <si>
    <t>07.11.</t>
  </si>
  <si>
    <t>08.11.</t>
  </si>
  <si>
    <t>11.05.</t>
  </si>
  <si>
    <t>12.05.</t>
  </si>
  <si>
    <t>13.05.</t>
  </si>
  <si>
    <t>14.05.</t>
  </si>
  <si>
    <t>15.05.</t>
  </si>
  <si>
    <t>16.05.</t>
  </si>
  <si>
    <t>17.05.</t>
  </si>
  <si>
    <t>09.11.</t>
  </si>
  <si>
    <t>10.11.</t>
  </si>
  <si>
    <t>11.11.</t>
  </si>
  <si>
    <t>12.11.</t>
  </si>
  <si>
    <t>13.11.</t>
  </si>
  <si>
    <t>14.11.</t>
  </si>
  <si>
    <t>15.11.</t>
  </si>
  <si>
    <t>18.05.</t>
  </si>
  <si>
    <t>19.05.</t>
  </si>
  <si>
    <t>20.05.</t>
  </si>
  <si>
    <t>21.05.</t>
  </si>
  <si>
    <t>22.05.</t>
  </si>
  <si>
    <t>23.05.</t>
  </si>
  <si>
    <t>24.05.</t>
  </si>
  <si>
    <t>16.11.</t>
  </si>
  <si>
    <t>17.11.</t>
  </si>
  <si>
    <t>18.11.</t>
  </si>
  <si>
    <t>19.11.</t>
  </si>
  <si>
    <t>20.11.</t>
  </si>
  <si>
    <t>21.11.</t>
  </si>
  <si>
    <t>22.11.</t>
  </si>
  <si>
    <t>25.05.</t>
  </si>
  <si>
    <t>26.05.</t>
  </si>
  <si>
    <t>27.05.</t>
  </si>
  <si>
    <t>28.05.</t>
  </si>
  <si>
    <t>29.05.</t>
  </si>
  <si>
    <t>30.05.</t>
  </si>
  <si>
    <t>31.05.</t>
  </si>
  <si>
    <t>23.11.</t>
  </si>
  <si>
    <t>24.11.</t>
  </si>
  <si>
    <t>25.11.</t>
  </si>
  <si>
    <t>26.11.</t>
  </si>
  <si>
    <t>27.11.</t>
  </si>
  <si>
    <t>28.11.</t>
  </si>
  <si>
    <t>29.11.</t>
  </si>
  <si>
    <t>01.06.</t>
  </si>
  <si>
    <t>02.06.</t>
  </si>
  <si>
    <t>03.06.</t>
  </si>
  <si>
    <t>04.06.</t>
  </si>
  <si>
    <t>05.06.</t>
  </si>
  <si>
    <t>06.06.</t>
  </si>
  <si>
    <t>07.06.</t>
  </si>
  <si>
    <t>30.11.</t>
  </si>
  <si>
    <t>01.12.</t>
  </si>
  <si>
    <t>02.12.</t>
  </si>
  <si>
    <t>03.12.</t>
  </si>
  <si>
    <t>04.12.</t>
  </si>
  <si>
    <t>05.12.</t>
  </si>
  <si>
    <t>06.12.</t>
  </si>
  <si>
    <t>08.06.</t>
  </si>
  <si>
    <t>09.06.</t>
  </si>
  <si>
    <t>10.06.</t>
  </si>
  <si>
    <t>11.06.</t>
  </si>
  <si>
    <t>12.06.</t>
  </si>
  <si>
    <t>13.06.</t>
  </si>
  <si>
    <t>14.06.</t>
  </si>
  <si>
    <t>07.12.</t>
  </si>
  <si>
    <t>08.12.</t>
  </si>
  <si>
    <t>09.12.</t>
  </si>
  <si>
    <t>10.12.</t>
  </si>
  <si>
    <t>11.12.</t>
  </si>
  <si>
    <t>12.12.</t>
  </si>
  <si>
    <t>13.12.</t>
  </si>
  <si>
    <t>15.06.</t>
  </si>
  <si>
    <t>16.06.</t>
  </si>
  <si>
    <t>17.06.</t>
  </si>
  <si>
    <t>18.06.</t>
  </si>
  <si>
    <t>19.06.</t>
  </si>
  <si>
    <t>20.06.</t>
  </si>
  <si>
    <t>21.06.</t>
  </si>
  <si>
    <t>14.12.</t>
  </si>
  <si>
    <t>15.12.</t>
  </si>
  <si>
    <t>16.12.</t>
  </si>
  <si>
    <t>17.12.</t>
  </si>
  <si>
    <t>18.12.</t>
  </si>
  <si>
    <t>19.12.</t>
  </si>
  <si>
    <t>20.12.</t>
  </si>
  <si>
    <t>22.06.</t>
  </si>
  <si>
    <t>23.06.</t>
  </si>
  <si>
    <t>24.06.</t>
  </si>
  <si>
    <t>25.06.</t>
  </si>
  <si>
    <t>26.06.</t>
  </si>
  <si>
    <t>27.06.</t>
  </si>
  <si>
    <t>28.06.</t>
  </si>
  <si>
    <t>21.12.</t>
  </si>
  <si>
    <t>22.12.</t>
  </si>
  <si>
    <t>23.12.</t>
  </si>
  <si>
    <t>24.12.</t>
  </si>
  <si>
    <t>25.12.</t>
  </si>
  <si>
    <t>26.12.</t>
  </si>
  <si>
    <t>27.12.</t>
  </si>
  <si>
    <t>28.12.</t>
  </si>
  <si>
    <t>29.12.</t>
  </si>
  <si>
    <t>30.12.</t>
  </si>
  <si>
    <t>31.12.</t>
  </si>
  <si>
    <t>KW 2020</t>
  </si>
  <si>
    <t>KW 40</t>
  </si>
  <si>
    <t>01.10. - 04.10.2020</t>
  </si>
  <si>
    <t>KW 41</t>
  </si>
  <si>
    <t>KW 42</t>
  </si>
  <si>
    <t>KW 43</t>
  </si>
  <si>
    <t>KW 44</t>
  </si>
  <si>
    <t>KW 45</t>
  </si>
  <si>
    <t>KW 46</t>
  </si>
  <si>
    <t>KW 47</t>
  </si>
  <si>
    <t>05.10. - 11.10.2020</t>
  </si>
  <si>
    <t>12.10. - 18.10.2020</t>
  </si>
  <si>
    <t>19.10. - 25.10.2020</t>
  </si>
  <si>
    <t>26.10. - 01.11.2020</t>
  </si>
  <si>
    <t>02.11. - 08.11.2020</t>
  </si>
  <si>
    <t>09.11. - 15.11.2020</t>
  </si>
  <si>
    <t>16.11. -17.11.2020</t>
  </si>
  <si>
    <t>40 bis 47</t>
  </si>
  <si>
    <t>KW 40 bis KW 47</t>
  </si>
  <si>
    <t>Belegungstage durchschnittlich pro Tag</t>
  </si>
  <si>
    <t>Differenz Referenzwert 2019 - Belegungstage durchschnittlich pro Tag = Nicht erbrachte Behandlungstage durchschnittlich pro Tag</t>
  </si>
  <si>
    <t>davon: Rehabilitation oder Vorsorge für GKV-Versicherte</t>
  </si>
  <si>
    <r>
      <t xml:space="preserve">Referenzwert </t>
    </r>
    <r>
      <rPr>
        <b/>
        <sz val="11"/>
        <rFont val="Calibri"/>
        <family val="2"/>
        <scheme val="minor"/>
      </rPr>
      <t>2019</t>
    </r>
    <r>
      <rPr>
        <sz val="11"/>
        <rFont val="Calibri"/>
        <family val="2"/>
        <scheme val="minor"/>
      </rPr>
      <t xml:space="preserve"> 
(Durchschnittliche BT/Tag)</t>
    </r>
  </si>
  <si>
    <t>Ø Vergütungssatz pro Tag in Euro</t>
  </si>
  <si>
    <t>Nicht erbrachte Behandlungstage pro Tag</t>
  </si>
  <si>
    <t>Belegungsrückgang pro Tag in Prozent im Vgl. zum Referenzwert 2019</t>
  </si>
  <si>
    <t>Anzahl der Regelöffnungstage je KW im Zeitraum 01.10.-17.11.2020 nebenstehend auswählen</t>
  </si>
  <si>
    <t>Meldung des Referenzwertes 2019 für die Ermittlung des Mindererlösausgleichszuschlages im Rahmen des GPVG</t>
  </si>
  <si>
    <t>Meldung des Vergütungssatzes für die Ermittlung des Mindererlösausgleichszuschlages im Rahmen des GPVG</t>
  </si>
  <si>
    <t>AOKN Eike Washausen 05.02.2021</t>
  </si>
  <si>
    <t>KW 24</t>
  </si>
  <si>
    <t>KW 25</t>
  </si>
  <si>
    <t>KW 26</t>
  </si>
  <si>
    <t>KW 27</t>
  </si>
  <si>
    <t>KW 28</t>
  </si>
  <si>
    <t>KW 29</t>
  </si>
  <si>
    <t>KW 30</t>
  </si>
  <si>
    <t>KW 31</t>
  </si>
  <si>
    <t>KW 32</t>
  </si>
  <si>
    <t>KW 33</t>
  </si>
  <si>
    <t>KW 34</t>
  </si>
  <si>
    <t>KW 35</t>
  </si>
  <si>
    <t>KW 36</t>
  </si>
  <si>
    <t>KW 37</t>
  </si>
  <si>
    <t>KW 48</t>
  </si>
  <si>
    <t>KW 49</t>
  </si>
  <si>
    <t>KW 50</t>
  </si>
  <si>
    <t>KW 51</t>
  </si>
  <si>
    <t>KW 52</t>
  </si>
  <si>
    <t>KW 2021</t>
  </si>
  <si>
    <t>21.06. - 27.06.2021</t>
  </si>
  <si>
    <t>28.06. - 04.07.2021</t>
  </si>
  <si>
    <t>05.07. - 11.07.2021</t>
  </si>
  <si>
    <t>12.07. - 18.07.2021</t>
  </si>
  <si>
    <t>KW 38</t>
  </si>
  <si>
    <t>KW 39</t>
  </si>
  <si>
    <t>19.07. - 25.07.2021</t>
  </si>
  <si>
    <t>26.07. - 01.08.2021</t>
  </si>
  <si>
    <t>02.08. - 08.08.2021</t>
  </si>
  <si>
    <t>09.08. - 15.08.2021</t>
  </si>
  <si>
    <t>16.08. - 22.08.2021</t>
  </si>
  <si>
    <t>23.08. - 29.08.2021</t>
  </si>
  <si>
    <t>30.08. - 05.09.2021</t>
  </si>
  <si>
    <t>06.09. - 12.09.2021</t>
  </si>
  <si>
    <t>13.09. - 19.09.2021</t>
  </si>
  <si>
    <t>20.09. - 26.09.2021</t>
  </si>
  <si>
    <t>04.10. - 10.10.2021</t>
  </si>
  <si>
    <t>11.10. - 17.10.2021</t>
  </si>
  <si>
    <t>18.10. - 24.10.2021</t>
  </si>
  <si>
    <t>25.10. - 31.10.2021</t>
  </si>
  <si>
    <t>01.11. - 07.11.2021</t>
  </si>
  <si>
    <t>08.11. - 14.11.2021</t>
  </si>
  <si>
    <t>15.11. - 21.11.2021</t>
  </si>
  <si>
    <t>22.11. - 28.11.2021</t>
  </si>
  <si>
    <t>29.11. - 05.12.2021</t>
  </si>
  <si>
    <t>06.12. - 12.12.2021</t>
  </si>
  <si>
    <t>13.12. - 19.12.2021</t>
  </si>
  <si>
    <t>20.12. - 26.12.2021</t>
  </si>
  <si>
    <t>27.12. - 31.12.2021</t>
  </si>
  <si>
    <t>Regelöffnungstage</t>
  </si>
  <si>
    <t>16.06. - 20.06.2021</t>
  </si>
  <si>
    <t>3 -&gt; 1 x 2</t>
  </si>
  <si>
    <t>5 -&gt; 3 x 4</t>
  </si>
  <si>
    <t>Ausgleichs-quote</t>
  </si>
  <si>
    <t>Ausgleichs-anspruch effektiv</t>
  </si>
  <si>
    <t>7 -&gt; 5 x 6</t>
  </si>
  <si>
    <t>Zuschlag pro Tag effektiv</t>
  </si>
  <si>
    <t>27.09. - 30.09.2021</t>
  </si>
  <si>
    <t>01.10. - 03.10.2021</t>
  </si>
  <si>
    <t>Zeitraum 1: 01.10.-17.11.2020</t>
  </si>
  <si>
    <t>24 bis 31</t>
  </si>
  <si>
    <t>KW 24 bis KW 31</t>
  </si>
  <si>
    <t>Anzahl der Regelöffnungstage je KW im Zeitraum 16.06.-08.08.2021 nebenstehend auswählen</t>
  </si>
  <si>
    <t>32 bis 39</t>
  </si>
  <si>
    <t>KW 32 bis KW 39</t>
  </si>
  <si>
    <t>Anzahl der Regelöffnungstage je KW im Zeitraum 09.08.-30.09.2021 nebenstehend auswählen</t>
  </si>
  <si>
    <t>KW 24-31</t>
  </si>
  <si>
    <t>KW 32-39</t>
  </si>
  <si>
    <t>KW 24 - 39</t>
  </si>
  <si>
    <t>Zeitraum 3: 01.10.-31.12.2021</t>
  </si>
  <si>
    <t>Zeitraum 3: 01.10.-31.12.2021
Zusammenfassung</t>
  </si>
  <si>
    <t>47 bis 52</t>
  </si>
  <si>
    <t>KW 47 bis KW 52</t>
  </si>
  <si>
    <t>KW 38 - 52</t>
  </si>
  <si>
    <t>39 bis 46</t>
  </si>
  <si>
    <t>KW 39 bis KW 46</t>
  </si>
  <si>
    <t>Ermittlung des Zuschlages:</t>
  </si>
  <si>
    <t>berechnete Mindererlöse im Zeitraum</t>
  </si>
  <si>
    <t>Rechtsverbindliche Unterschrift und Firmenstempel:</t>
  </si>
  <si>
    <t>Kontrolle:</t>
  </si>
  <si>
    <t>berechnete Minderbelegungstage</t>
  </si>
  <si>
    <t>Gesamtausgleichs-anspruch</t>
  </si>
  <si>
    <t>8 
manuelle Erfassung</t>
  </si>
  <si>
    <t>9 -&gt; 7 + 8</t>
  </si>
  <si>
    <t>11 -&gt; 9 / 10</t>
  </si>
  <si>
    <t>Zeitraum 2: 16.06.-30.09.2021</t>
  </si>
  <si>
    <t>Zeitraum 2: 16.06.-30.09.2021
Zusammenfassung</t>
  </si>
  <si>
    <t>Ausgleichs-anspruch nach Anlage 4b1</t>
  </si>
  <si>
    <t>Ausgleichs-anspruch nach Anlage 4b2</t>
  </si>
  <si>
    <t>Ausgleichs-anspruch nach Anlage 4b3</t>
  </si>
  <si>
    <t>Meldung der Belegungstage für den Zeitraum 01.10.-17.11.2020 im Rahmen des GPVG</t>
  </si>
  <si>
    <t>Meldung der Belegungstage für den Zeitraum 16.06.-30.09.2021 im Rahmen des GPVG</t>
  </si>
  <si>
    <t>Meldung der Belegungstage für den Zeitraum 01.10.-31.12.2021 im Rahmen des GPVG</t>
  </si>
  <si>
    <t>Regelöffnungs-tage</t>
  </si>
  <si>
    <t>erbrachte Behandlungs-tage für Vorsorge / Reha</t>
  </si>
  <si>
    <t xml:space="preserve">Vergütungsansprüche 01.01.2020 – 31.03.2020 </t>
  </si>
  <si>
    <t>Patientenbezogene Belegungstage vom 01.01.2020 – 31.03.2020</t>
  </si>
  <si>
    <t>Ermittlung der im Jahresdurchschnitt pro Tag behandelten Patientinnen und Patienten im Jahr 2019 analog § 2 der VB nach § 111d Abs. 5 SGB V</t>
  </si>
  <si>
    <t>Berechnung des durchschnittlichen Vergütungssatzes analog § 4 der VB nach § 111d Abs. 5 SGB V</t>
  </si>
  <si>
    <t>Anlage 3: Ermittlung der Anzahl der nicht erbrachten Behandlungstage durchschnittlich pro Tag analog § 3 der VB nach § 111d Abs. 5 SGB V</t>
  </si>
  <si>
    <t>Anzahl der Regelöffnungstage je KW im Zeitraum 01.10.-21.11.2021 nebenstehend auswählen</t>
  </si>
  <si>
    <t>Anzahl der Regelöffnungstage je KW im Zeitraum 22.11.-31.12.2021 nebenstehend auswählen</t>
  </si>
  <si>
    <t>Zeitraum 4: 01.01.-19.03.2022</t>
  </si>
  <si>
    <t>Anzahl der Regelöffnungstage je KW im Zeitraum 01.01.-19.03.2022 nebenstehend auswählen</t>
  </si>
  <si>
    <t>KW 2022</t>
  </si>
  <si>
    <t>Meldung der Belegungstage für den Zeitraum 01.01.- 19.03.2022 im Rahmen des GPVG</t>
  </si>
  <si>
    <t>01.01. - 14.01.2022</t>
  </si>
  <si>
    <t>52 bis 11</t>
  </si>
  <si>
    <t>15.01. - 28.01.2022</t>
  </si>
  <si>
    <t>KW02 - KW04</t>
  </si>
  <si>
    <t>KW52 - KW02</t>
  </si>
  <si>
    <t>29.01. - 11.02.2022</t>
  </si>
  <si>
    <t>KW04 - KW06</t>
  </si>
  <si>
    <t>12.02. - 25.02.2022</t>
  </si>
  <si>
    <t>KW06 - KW08</t>
  </si>
  <si>
    <t>26.02. - 11.03.2022</t>
  </si>
  <si>
    <t>KW08 - KW10</t>
  </si>
  <si>
    <t>12.03. - 19.03.2022</t>
  </si>
  <si>
    <t>KW10 - KW11</t>
  </si>
  <si>
    <t>KW 52 bis KW 11</t>
  </si>
  <si>
    <t>Ausgleichsquote</t>
  </si>
  <si>
    <t>Ausgleichsanspruch effektiv</t>
  </si>
  <si>
    <t>Summe</t>
  </si>
  <si>
    <t>Ausgleichsanspruch nach Anlage 4b4</t>
  </si>
  <si>
    <t>Gesamtausgleichsanspruch</t>
  </si>
  <si>
    <t>erbrachte Behandlungstage für Vorsorge / Reha</t>
  </si>
  <si>
    <r>
      <t xml:space="preserve">Referenzwert </t>
    </r>
    <r>
      <rPr>
        <b/>
        <sz val="11"/>
        <rFont val="Calibri"/>
        <family val="2"/>
        <scheme val="minor"/>
      </rPr>
      <t>2019</t>
    </r>
    <r>
      <rPr>
        <sz val="11"/>
        <rFont val="Calibri"/>
        <family val="2"/>
        <scheme val="minor"/>
      </rPr>
      <t xml:space="preserve"> (Durchschnittliche BT/Tag)</t>
    </r>
  </si>
  <si>
    <t>Differenz Referenzwert 2019 - Belegungstage durchschnittlich pro Tag 
= Nicht erbrachte Behandlungstage durchschnittlich pro Tag</t>
  </si>
  <si>
    <t>Blattname</t>
  </si>
  <si>
    <t>Zelladresse</t>
  </si>
  <si>
    <t>Formula</t>
  </si>
  <si>
    <t>Wert</t>
  </si>
  <si>
    <t>Anlage1_Referenzwert</t>
  </si>
  <si>
    <t>C14</t>
  </si>
  <si>
    <t>=IF(ISERROR(ROUND(C11/C12,2)),"",ROUND(C11/C12,2))</t>
  </si>
  <si>
    <t>Anlage2_Vergütungssatz</t>
  </si>
  <si>
    <t>B6:C6</t>
  </si>
  <si>
    <t>=IF('Anlage1_Referenzwert'!B6="","",'Anlage1_Referenzwert'!B6)</t>
  </si>
  <si>
    <t>B7:C7</t>
  </si>
  <si>
    <t>=IF('Anlage1_Referenzwert'!B7="","",'Anlage1_Referenzwert'!B7)</t>
  </si>
  <si>
    <t>B8:C8</t>
  </si>
  <si>
    <t>=IF('Anlage1_Referenzwert'!B8="","",'Anlage1_Referenzwert'!B8)</t>
  </si>
  <si>
    <t>C15</t>
  </si>
  <si>
    <t>=IF(ISERROR(ROUND(C13/C14,2)),"",ROUND(C13/C14,2))</t>
  </si>
  <si>
    <t>Anlage3_Belegung_Zeitraum1</t>
  </si>
  <si>
    <t>D6:K6</t>
  </si>
  <si>
    <t>=IF('Anlage2_Vergütungssatz'!B6="","",'Anlage2_Vergütungssatz'!B6)</t>
  </si>
  <si>
    <t>D7:K7</t>
  </si>
  <si>
    <t>=IF('Anlage2_Vergütungssatz'!B7="","",'Anlage2_Vergütungssatz'!B7)</t>
  </si>
  <si>
    <t>D8:K8</t>
  </si>
  <si>
    <t>=IF('Anlage2_Vergütungssatz'!B8="","",'Anlage2_Vergütungssatz'!B8)</t>
  </si>
  <si>
    <t>M14</t>
  </si>
  <si>
    <t>=SUM(E14:L14)</t>
  </si>
  <si>
    <t>E20</t>
  </si>
  <si>
    <t>=E21+E22+E23+E24</t>
  </si>
  <si>
    <t>F20</t>
  </si>
  <si>
    <t>=F21+F22+F23+F24</t>
  </si>
  <si>
    <t>G20</t>
  </si>
  <si>
    <t>=G21+G22+G23+G24</t>
  </si>
  <si>
    <t>H20</t>
  </si>
  <si>
    <t>=H21+H22+H23+H24</t>
  </si>
  <si>
    <t>I20</t>
  </si>
  <si>
    <t>=I21+I22+I23+I24</t>
  </si>
  <si>
    <t>J20</t>
  </si>
  <si>
    <t>=J21+J22+J23+J24</t>
  </si>
  <si>
    <t>K20</t>
  </si>
  <si>
    <t>=K21+K22+K23+K24</t>
  </si>
  <si>
    <t>L20</t>
  </si>
  <si>
    <t>=L21+L22+L23+L24</t>
  </si>
  <si>
    <t>M20</t>
  </si>
  <si>
    <t>=SUM(E20:L20)</t>
  </si>
  <si>
    <t>M21</t>
  </si>
  <si>
    <t>=SUM(E21:L21)</t>
  </si>
  <si>
    <t>E25</t>
  </si>
  <si>
    <t>=SUM('Anlage1_Referenzwert'!$C14)</t>
  </si>
  <si>
    <t>F25</t>
  </si>
  <si>
    <t>G25</t>
  </si>
  <si>
    <t>H25</t>
  </si>
  <si>
    <t>I25</t>
  </si>
  <si>
    <t>J25</t>
  </si>
  <si>
    <t>K25</t>
  </si>
  <si>
    <t>L25</t>
  </si>
  <si>
    <t>M25</t>
  </si>
  <si>
    <t>=L25</t>
  </si>
  <si>
    <t>M26</t>
  </si>
  <si>
    <t>=$M$20/$M$14</t>
  </si>
  <si>
    <t>M27</t>
  </si>
  <si>
    <t>=M25-M26</t>
  </si>
  <si>
    <t>A29</t>
  </si>
  <si>
    <t>=A8</t>
  </si>
  <si>
    <t>B29</t>
  </si>
  <si>
    <t>=A6</t>
  </si>
  <si>
    <t>A30</t>
  </si>
  <si>
    <t>=D8</t>
  </si>
  <si>
    <t>B30</t>
  </si>
  <si>
    <t>=D6</t>
  </si>
  <si>
    <t>C30:D30</t>
  </si>
  <si>
    <t>=M25</t>
  </si>
  <si>
    <t>E30:F30</t>
  </si>
  <si>
    <t>='Anlage2_Vergütungssatz'!C15</t>
  </si>
  <si>
    <t>G30:H30</t>
  </si>
  <si>
    <t>=M27</t>
  </si>
  <si>
    <t>I30:J30</t>
  </si>
  <si>
    <t>K30</t>
  </si>
  <si>
    <t>=M14</t>
  </si>
  <si>
    <t>A35:B35</t>
  </si>
  <si>
    <t>=G30</t>
  </si>
  <si>
    <t>C35</t>
  </si>
  <si>
    <t>=K30</t>
  </si>
  <si>
    <t>D35:E35</t>
  </si>
  <si>
    <t>=A35*C35</t>
  </si>
  <si>
    <t>F35:G35</t>
  </si>
  <si>
    <t>=E30</t>
  </si>
  <si>
    <t>H35:I35</t>
  </si>
  <si>
    <t>K35</t>
  </si>
  <si>
    <t>=IF(H35="kein Ausgleichsanspruch, da kein Belegungsrückgang",0,H35*J35)</t>
  </si>
  <si>
    <t>M35</t>
  </si>
  <si>
    <t>=IF(K35=0,0,SUM(K35:L35))</t>
  </si>
  <si>
    <t>N35</t>
  </si>
  <si>
    <t>=M21</t>
  </si>
  <si>
    <t>O35</t>
  </si>
  <si>
    <t>T35</t>
  </si>
  <si>
    <t>=O35*M21</t>
  </si>
  <si>
    <t>T36</t>
  </si>
  <si>
    <t>=T35-M35</t>
  </si>
  <si>
    <t>Anlage3_Belegung_Zeitraum2</t>
  </si>
  <si>
    <t>M29</t>
  </si>
  <si>
    <t>=SUM(E29:L29)</t>
  </si>
  <si>
    <t>E35</t>
  </si>
  <si>
    <t>=E36+E37+E38+E39</t>
  </si>
  <si>
    <t>F35</t>
  </si>
  <si>
    <t>=F36+F37+F38+F39</t>
  </si>
  <si>
    <t>G35</t>
  </si>
  <si>
    <t>=G36+G37+G38+G39</t>
  </si>
  <si>
    <t>H35</t>
  </si>
  <si>
    <t>=H36+H37+H38+H39</t>
  </si>
  <si>
    <t>I35</t>
  </si>
  <si>
    <t>=I36+I37+I38+I39</t>
  </si>
  <si>
    <t>J35</t>
  </si>
  <si>
    <t>=J36+J37+J38+J39</t>
  </si>
  <si>
    <t>=K36+K37+K38+K39</t>
  </si>
  <si>
    <t>L35</t>
  </si>
  <si>
    <t>=L36+L37+L38+L39</t>
  </si>
  <si>
    <t>=SUM(E35:L35)</t>
  </si>
  <si>
    <t>M36</t>
  </si>
  <si>
    <t>=SUM(E36:L36)</t>
  </si>
  <si>
    <t>E40</t>
  </si>
  <si>
    <t>F40</t>
  </si>
  <si>
    <t>G40</t>
  </si>
  <si>
    <t>H40</t>
  </si>
  <si>
    <t>I40</t>
  </si>
  <si>
    <t>J40</t>
  </si>
  <si>
    <t>K40</t>
  </si>
  <si>
    <t>L40</t>
  </si>
  <si>
    <t>M40</t>
  </si>
  <si>
    <t>=L40</t>
  </si>
  <si>
    <t>M41</t>
  </si>
  <si>
    <t>=$M$35/$M$29</t>
  </si>
  <si>
    <t>M42</t>
  </si>
  <si>
    <t>=M40-M41</t>
  </si>
  <si>
    <t>E48</t>
  </si>
  <si>
    <t>F48</t>
  </si>
  <si>
    <t>=M29</t>
  </si>
  <si>
    <t>M48</t>
  </si>
  <si>
    <t>=SUM(E48:F48)</t>
  </si>
  <si>
    <t>E49</t>
  </si>
  <si>
    <t>=M20</t>
  </si>
  <si>
    <t>F49</t>
  </si>
  <si>
    <t>=M35</t>
  </si>
  <si>
    <t>M49</t>
  </si>
  <si>
    <t>=SUM(E49:F49)</t>
  </si>
  <si>
    <t>E50</t>
  </si>
  <si>
    <t>F50</t>
  </si>
  <si>
    <t>=M36</t>
  </si>
  <si>
    <t>M50</t>
  </si>
  <si>
    <t>=SUM(E50:F50)</t>
  </si>
  <si>
    <t>E51</t>
  </si>
  <si>
    <t>F51</t>
  </si>
  <si>
    <t>M51</t>
  </si>
  <si>
    <t>=F51</t>
  </si>
  <si>
    <t>M52</t>
  </si>
  <si>
    <t>=M49/M48</t>
  </si>
  <si>
    <t>M53</t>
  </si>
  <si>
    <t>=M51-M52</t>
  </si>
  <si>
    <t>A55</t>
  </si>
  <si>
    <t>B55</t>
  </si>
  <si>
    <t>A56</t>
  </si>
  <si>
    <t>B56</t>
  </si>
  <si>
    <t>C56:D56</t>
  </si>
  <si>
    <t>=M51</t>
  </si>
  <si>
    <t>E56:F56</t>
  </si>
  <si>
    <t>G56:H56</t>
  </si>
  <si>
    <t>=M53</t>
  </si>
  <si>
    <t>I56:J56</t>
  </si>
  <si>
    <t>K56</t>
  </si>
  <si>
    <t>=M48</t>
  </si>
  <si>
    <t>A61:B61</t>
  </si>
  <si>
    <t>=G56</t>
  </si>
  <si>
    <t>C61</t>
  </si>
  <si>
    <t>=K56</t>
  </si>
  <si>
    <t>D61:E61</t>
  </si>
  <si>
    <t>=A61*C61</t>
  </si>
  <si>
    <t>F61:G61</t>
  </si>
  <si>
    <t>=E56</t>
  </si>
  <si>
    <t>H61:I61</t>
  </si>
  <si>
    <t>K61</t>
  </si>
  <si>
    <t>=IF(H61="kein Ausgleichsanspruch, da kein Belegungsrückgang",0,H61*J61)</t>
  </si>
  <si>
    <t>M61</t>
  </si>
  <si>
    <t>=IF(K61=0,0,SUM(K61:L61))</t>
  </si>
  <si>
    <t>N61</t>
  </si>
  <si>
    <t>=M50</t>
  </si>
  <si>
    <t>O61</t>
  </si>
  <si>
    <t>T61</t>
  </si>
  <si>
    <t>=O61*M50</t>
  </si>
  <si>
    <t>T62</t>
  </si>
  <si>
    <t>=T61-M61</t>
  </si>
  <si>
    <t>Anlage3_Belegung_Zeitraum3</t>
  </si>
  <si>
    <t>M15</t>
  </si>
  <si>
    <t>=SUM(E15:L15)</t>
  </si>
  <si>
    <t>E21</t>
  </si>
  <si>
    <t>=E22+E23+E24+E25</t>
  </si>
  <si>
    <t>F21</t>
  </si>
  <si>
    <t>=F22+F23+F24+F25</t>
  </si>
  <si>
    <t>G21</t>
  </si>
  <si>
    <t>=G22+G23+G24+G25</t>
  </si>
  <si>
    <t>H21</t>
  </si>
  <si>
    <t>=H22+H23+H24+H25</t>
  </si>
  <si>
    <t>I21</t>
  </si>
  <si>
    <t>=I22+I23+I24+I25</t>
  </si>
  <si>
    <t>J21</t>
  </si>
  <si>
    <t>=J22+J23+J24+J25</t>
  </si>
  <si>
    <t>K21</t>
  </si>
  <si>
    <t>=K22+K23+K24+K25</t>
  </si>
  <si>
    <t>L21</t>
  </si>
  <si>
    <t>=L22+L23+L24+L25</t>
  </si>
  <si>
    <t>M22</t>
  </si>
  <si>
    <t>=SUM(E22:L22)</t>
  </si>
  <si>
    <t>E26</t>
  </si>
  <si>
    <t>F26</t>
  </si>
  <si>
    <t>G26</t>
  </si>
  <si>
    <t>H26</t>
  </si>
  <si>
    <t>I26</t>
  </si>
  <si>
    <t>J26</t>
  </si>
  <si>
    <t>K26</t>
  </si>
  <si>
    <t>L26</t>
  </si>
  <si>
    <t>=L26</t>
  </si>
  <si>
    <t>=$M$21/M15</t>
  </si>
  <si>
    <t>M28</t>
  </si>
  <si>
    <t>=M26-M27</t>
  </si>
  <si>
    <t>M30</t>
  </si>
  <si>
    <t>=SUM(E30:J30)</t>
  </si>
  <si>
    <t>E36</t>
  </si>
  <si>
    <t>=E37+E38+E39+E40</t>
  </si>
  <si>
    <t>F36</t>
  </si>
  <si>
    <t>=F37+F38+F39+F40</t>
  </si>
  <si>
    <t>G36</t>
  </si>
  <si>
    <t>=G37+G38+G39+G40</t>
  </si>
  <si>
    <t>H36</t>
  </si>
  <si>
    <t>=H37+H38+H39+H40</t>
  </si>
  <si>
    <t>I36</t>
  </si>
  <si>
    <t>=I37+I38+I39+I40</t>
  </si>
  <si>
    <t>J36</t>
  </si>
  <si>
    <t>=J37+J38+J39+J40</t>
  </si>
  <si>
    <t>=SUM(E36:J36)</t>
  </si>
  <si>
    <t>M37</t>
  </si>
  <si>
    <t>=SUM(E37:J37)</t>
  </si>
  <si>
    <t>E41</t>
  </si>
  <si>
    <t>F41</t>
  </si>
  <si>
    <t>G41</t>
  </si>
  <si>
    <t>H41</t>
  </si>
  <si>
    <t>I41</t>
  </si>
  <si>
    <t>J41</t>
  </si>
  <si>
    <t>=J41</t>
  </si>
  <si>
    <t>=$M$36/$M$30</t>
  </si>
  <si>
    <t>M43</t>
  </si>
  <si>
    <t>=M41-M42</t>
  </si>
  <si>
    <t>E47</t>
  </si>
  <si>
    <t>=M15</t>
  </si>
  <si>
    <t>F47</t>
  </si>
  <si>
    <t>=M30</t>
  </si>
  <si>
    <t>M47</t>
  </si>
  <si>
    <t>=SUM(E47:F47)</t>
  </si>
  <si>
    <t>=M22</t>
  </si>
  <si>
    <t>=M37</t>
  </si>
  <si>
    <t>=M41</t>
  </si>
  <si>
    <t>=E50</t>
  </si>
  <si>
    <t>=IF(ISERROR(M48/M47),0,M48/M47)</t>
  </si>
  <si>
    <t>=IF(ISERROR(M50-M51),0,M50-M51)</t>
  </si>
  <si>
    <t>A54</t>
  </si>
  <si>
    <t>B54</t>
  </si>
  <si>
    <t>C55:D55</t>
  </si>
  <si>
    <t>E55:F55</t>
  </si>
  <si>
    <t>G55:H55</t>
  </si>
  <si>
    <t>=M52</t>
  </si>
  <si>
    <t>I55:J55</t>
  </si>
  <si>
    <t>K55</t>
  </si>
  <si>
    <t>=M47</t>
  </si>
  <si>
    <t>A60:B60</t>
  </si>
  <si>
    <t>=G55</t>
  </si>
  <si>
    <t>C60</t>
  </si>
  <si>
    <t>=K55</t>
  </si>
  <si>
    <t>D60:E60</t>
  </si>
  <si>
    <t>=A60*C60</t>
  </si>
  <si>
    <t>F60:G60</t>
  </si>
  <si>
    <t>=E55</t>
  </si>
  <si>
    <t>H60:I60</t>
  </si>
  <si>
    <t>K60</t>
  </si>
  <si>
    <t>=IF(H60="kein Ausgleichsanspruch, da kein Belegungsrückgang",0,H60*J60)</t>
  </si>
  <si>
    <t>M60</t>
  </si>
  <si>
    <t>=IF(K60=0,0,SUM(K60:L60))</t>
  </si>
  <si>
    <t>N60</t>
  </si>
  <si>
    <t>=M49</t>
  </si>
  <si>
    <t>O60</t>
  </si>
  <si>
    <t>T60</t>
  </si>
  <si>
    <t>=O60*M49</t>
  </si>
  <si>
    <t>Anlage3_Belegung_Zeitraum4</t>
  </si>
  <si>
    <t>=F26</t>
  </si>
  <si>
    <t>F27</t>
  </si>
  <si>
    <t>=F$21/F15</t>
  </si>
  <si>
    <t>G27</t>
  </si>
  <si>
    <t>=G$21/G15</t>
  </si>
  <si>
    <t>H27</t>
  </si>
  <si>
    <t>=H$21/H15</t>
  </si>
  <si>
    <t>I27</t>
  </si>
  <si>
    <t>=I$21/I15</t>
  </si>
  <si>
    <t>J27</t>
  </si>
  <si>
    <t>=J$21/J15</t>
  </si>
  <si>
    <t>K27</t>
  </si>
  <si>
    <t>=K$21/K15</t>
  </si>
  <si>
    <t>F28</t>
  </si>
  <si>
    <t>=F26-F27</t>
  </si>
  <si>
    <t>G28</t>
  </si>
  <si>
    <t>=G26-G27</t>
  </si>
  <si>
    <t>H28</t>
  </si>
  <si>
    <t>=H26-H27</t>
  </si>
  <si>
    <t>I28</t>
  </si>
  <si>
    <t>=I26-I27</t>
  </si>
  <si>
    <t>J28</t>
  </si>
  <si>
    <t>=J26-J27</t>
  </si>
  <si>
    <t>K28</t>
  </si>
  <si>
    <t>=K26-K27</t>
  </si>
  <si>
    <t>F31</t>
  </si>
  <si>
    <t>=F28</t>
  </si>
  <si>
    <t>G31</t>
  </si>
  <si>
    <t>=G28</t>
  </si>
  <si>
    <t>H31</t>
  </si>
  <si>
    <t>=H28</t>
  </si>
  <si>
    <t>I31</t>
  </si>
  <si>
    <t>=I28</t>
  </si>
  <si>
    <t>J31</t>
  </si>
  <si>
    <t>=J28</t>
  </si>
  <si>
    <t>K31</t>
  </si>
  <si>
    <t>=K28</t>
  </si>
  <si>
    <t>F32</t>
  </si>
  <si>
    <t>=F15</t>
  </si>
  <si>
    <t>G32</t>
  </si>
  <si>
    <t>=G15</t>
  </si>
  <si>
    <t>H32</t>
  </si>
  <si>
    <t>=H15</t>
  </si>
  <si>
    <t>I32</t>
  </si>
  <si>
    <t>=I15</t>
  </si>
  <si>
    <t>J32</t>
  </si>
  <si>
    <t>=J15</t>
  </si>
  <si>
    <t>K32</t>
  </si>
  <si>
    <t>=K15</t>
  </si>
  <si>
    <t>M32</t>
  </si>
  <si>
    <t>=SUM(F32:K32)</t>
  </si>
  <si>
    <t>F33</t>
  </si>
  <si>
    <t>G33</t>
  </si>
  <si>
    <t>H33</t>
  </si>
  <si>
    <t>I33</t>
  </si>
  <si>
    <t>J33</t>
  </si>
  <si>
    <t>K33</t>
  </si>
  <si>
    <t>F34</t>
  </si>
  <si>
    <t>='Anlage2_Vergütungssatz'!$C$15</t>
  </si>
  <si>
    <t>G34</t>
  </si>
  <si>
    <t>H34</t>
  </si>
  <si>
    <t>I34</t>
  </si>
  <si>
    <t>J34</t>
  </si>
  <si>
    <t>K34</t>
  </si>
  <si>
    <t>=SUM(F35:K35)</t>
  </si>
  <si>
    <t>F37</t>
  </si>
  <si>
    <t>=IF(F35="kein Ausgleichsanspruch, da kein Belegungsrückgang",0,F35*F36)</t>
  </si>
  <si>
    <t>G37</t>
  </si>
  <si>
    <t>=IF(G35="kein Ausgleichsanspruch, da kein Belegungsrückgang",0,G35*G36)</t>
  </si>
  <si>
    <t>H37</t>
  </si>
  <si>
    <t>=IF(H35="kein Ausgleichsanspruch, da kein Belegungsrückgang",0,H35*H36)</t>
  </si>
  <si>
    <t>I37</t>
  </si>
  <si>
    <t>=IF(I35="kein Ausgleichsanspruch, da kein Belegungsrückgang",0,I35*I36)</t>
  </si>
  <si>
    <t>J37</t>
  </si>
  <si>
    <t>=IF(J35="kein Ausgleichsanspruch, da kein Belegungsrückgang",0,J35*J36)</t>
  </si>
  <si>
    <t>K37</t>
  </si>
  <si>
    <t>=IF(K35="kein Ausgleichsanspruch, da kein Belegungsrückgang",0,K35*K36)</t>
  </si>
  <si>
    <t>=SUM(F37:K37)</t>
  </si>
  <si>
    <t>M39</t>
  </si>
  <si>
    <t>=IF(M37=0,0,M37+M38)</t>
  </si>
  <si>
    <t>=IF(ISERROR(M39/M40),0,M39/M40)</t>
  </si>
  <si>
    <t>Meldung der Belegungstage für den Zeitraum 20.03.- 30.06.2022 im Rahmen des GPVG</t>
  </si>
  <si>
    <t>Zeitraum 5: 20.03.-30.06.2022</t>
  </si>
  <si>
    <t>12 bis 26</t>
  </si>
  <si>
    <t>KW12 - KW13</t>
  </si>
  <si>
    <t>20.03. - 02.04.2022</t>
  </si>
  <si>
    <t>KW14 - KW15</t>
  </si>
  <si>
    <t>03.04. - 16.04.2022</t>
  </si>
  <si>
    <t>KW16 - KW17</t>
  </si>
  <si>
    <t>17.04. - 30.04.2022</t>
  </si>
  <si>
    <t xml:space="preserve">KW18 - KW19 </t>
  </si>
  <si>
    <t>01.05. - 14.05.2022</t>
  </si>
  <si>
    <t>KW20 - KW21</t>
  </si>
  <si>
    <t>15.05. - 28.05.2022</t>
  </si>
  <si>
    <t>KW22 - KW23</t>
  </si>
  <si>
    <t>29.05. - 11.06.2022</t>
  </si>
  <si>
    <t>KW24 - KW25</t>
  </si>
  <si>
    <t>12.06. - 25.06.2022</t>
  </si>
  <si>
    <t>KW26</t>
  </si>
  <si>
    <t>26.06. - 30.06.2022</t>
  </si>
  <si>
    <t>KW 12 bis KW 26</t>
  </si>
  <si>
    <t>Anzahl der Regelöffnungstage je KW im Zeitraum 20.03.-30.06.2022 nebenstehend auswählen</t>
  </si>
  <si>
    <t>=IF(ISERROR(ROUND(G30/C30,4)),0,ROUND(G30/C30,4))</t>
  </si>
  <si>
    <t>=IF(ISERROR(IF(G30&lt;0,"kein Ausgleichsanspruch, da kein Belegungsrückgang",D35*F35)),0,IF(G30&lt;0,"kein Ausgleichsanspruch, da kein Belegungsrückgang",D35*F35))</t>
  </si>
  <si>
    <t>=IF(ISERROR(M35/N35),0,M35/N35)</t>
  </si>
  <si>
    <t>=IF(ISERROR(ROUND(G56/C56,4)),0,ROUND(G56/C56,4))</t>
  </si>
  <si>
    <t>=IF(ISERROR(IF(G56&lt;0,"kein Ausgleichsanspruch, da kein Belegungsrückgang",D61*F61)),0,IF(G56&lt;0,"kein Ausgleichsanspruch, da kein Belegungsrückgang",D61*F61))</t>
  </si>
  <si>
    <t>=IF(ISERROR(M61/N61),0,M61/N61)</t>
  </si>
  <si>
    <t>=IF(ISERROR(ROUND(G55/C55,4)),0,ROUND(G55/C55,4))</t>
  </si>
  <si>
    <t>=IF(ISERROR(IF(G55&lt;0,"kein Ausgleichsanspruch, da kein Belegungsrückgang",D60*F60)),0,IF(G55&lt;0,"kein Ausgleichsanspruch, da kein Belegungsrückgang",D60*F60))</t>
  </si>
  <si>
    <t>=IF(ISERROR(M60/N60),0,M60/N60)</t>
  </si>
  <si>
    <t>=IF(F31&lt;0,"Keine Minderbelegung",F31*F32)</t>
  </si>
  <si>
    <t>=IF(G31&lt;0,"Keine Minderbelegung",G31*G32)</t>
  </si>
  <si>
    <t>=IF(H31&lt;0,"Keine Minderbelegung",H31*H32)</t>
  </si>
  <si>
    <t>=IF(I31&lt;0,"Keine Minderbelegung",I31*I32)</t>
  </si>
  <si>
    <t>=IF(J31&lt;0,"Keine Minderbelegung",J31*J32)</t>
  </si>
  <si>
    <t>=IF(K31&lt;0,"Keine Minderbelegung",K31*K32)</t>
  </si>
  <si>
    <t>M33</t>
  </si>
  <si>
    <t>=SUM(F33:K33)</t>
  </si>
  <si>
    <t>=IF(ISERROR(IF(F31&lt;0,"kein Ausgleichsanspruch, da kein Belegungsrückgang",F33*F34)),0,IF(F31&lt;0,"kein Ausgleichsanspruch, da kein Belegungsrückgang",F33*F34))</t>
  </si>
  <si>
    <t>=IF(ISERROR(IF(G31&lt;0,"kein Ausgleichsanspruch, da kein Belegungsrückgang",G33*G34)),0,IF(G31&lt;0,"kein Ausgleichsanspruch, da kein Belegungsrückgang",G33*G34))</t>
  </si>
  <si>
    <t>=IF(ISERROR(IF(H31&lt;0,"kein Ausgleichsanspruch, da kein Belegungsrückgang",H33*H34)),0,IF(H31&lt;0,"kein Ausgleichsanspruch, da kein Belegungsrückgang",H33*H34))</t>
  </si>
  <si>
    <t>=IF(ISERROR(IF(I31&lt;0,"kein Ausgleichsanspruch, da kein Belegungsrückgang",I33*I34)),0,IF(I31&lt;0,"kein Ausgleichsanspruch, da kein Belegungsrückgang",I33*I34))</t>
  </si>
  <si>
    <t>=IF(ISERROR(IF(J31&lt;0,"kein Ausgleichsanspruch, da kein Belegungsrückgang",J33*J34)),0,IF(J31&lt;0,"kein Ausgleichsanspruch, da kein Belegungsrückgang",J33*J34))</t>
  </si>
  <si>
    <t>=IF(ISERROR(IF(K31&lt;0,"kein Ausgleichsanspruch, da kein Belegungsrückgang",K33*K34)),0,IF(K31&lt;0,"kein Ausgleichsanspruch, da kein Belegungsrückgang",K33*K34))</t>
  </si>
  <si>
    <t>Anlage3_Belegung_Zeitraum5</t>
  </si>
  <si>
    <t>O15</t>
  </si>
  <si>
    <t>=SUM(F15:M15)</t>
  </si>
  <si>
    <t>=M22+M23+M24+M25</t>
  </si>
  <si>
    <t>O21</t>
  </si>
  <si>
    <t>=SUM(F21:M21)</t>
  </si>
  <si>
    <t>O22</t>
  </si>
  <si>
    <t>=SUM(F22:M22)</t>
  </si>
  <si>
    <t>O26</t>
  </si>
  <si>
    <t>L27</t>
  </si>
  <si>
    <t>=L$21/L15</t>
  </si>
  <si>
    <t>=M$21/M15</t>
  </si>
  <si>
    <t>O27</t>
  </si>
  <si>
    <t>=$O$21/O15</t>
  </si>
  <si>
    <t>L28</t>
  </si>
  <si>
    <t>=L26-L27</t>
  </si>
  <si>
    <t>O28</t>
  </si>
  <si>
    <t>=O26-O27</t>
  </si>
  <si>
    <t>L31</t>
  </si>
  <si>
    <t>=L28</t>
  </si>
  <si>
    <t>M31</t>
  </si>
  <si>
    <t>=M28</t>
  </si>
  <si>
    <t>L32</t>
  </si>
  <si>
    <t>=L15</t>
  </si>
  <si>
    <t>O32</t>
  </si>
  <si>
    <t>=SUM(F32:M32)</t>
  </si>
  <si>
    <t>L33</t>
  </si>
  <si>
    <t>=IF(L31&lt;0,"Keine Minderbelegung",L31*L32)</t>
  </si>
  <si>
    <t>=IF(M31&lt;0,"Keine Minderbelegung",M31*M32)</t>
  </si>
  <si>
    <t>O33</t>
  </si>
  <si>
    <t>=SUM(F33:M33)</t>
  </si>
  <si>
    <t>L34</t>
  </si>
  <si>
    <t>M34</t>
  </si>
  <si>
    <t>=IF(ISERROR(IF(L31&lt;0,"kein Ausgleichsanspruch, da kein Belegungsrückgang",L33*L34)),0,IF(L31&lt;0,"kein Ausgleichsanspruch, da kein Belegungsrückgang",L33*L34))</t>
  </si>
  <si>
    <t>=IF(ISERROR(IF(M31&lt;0,"kein Ausgleichsanspruch, da kein Belegungsrückgang",M33*M34)),0,IF(M31&lt;0,"kein Ausgleichsanspruch, da kein Belegungsrückgang",M33*M34))</t>
  </si>
  <si>
    <t>=SUM(F35:M35)</t>
  </si>
  <si>
    <t>L37</t>
  </si>
  <si>
    <t>=IF(L35="kein Ausgleichsanspruch, da kein Belegungsrückgang",0,L35*L36)</t>
  </si>
  <si>
    <t>=IF(M35="kein Ausgleichsanspruch, da kein Belegungsrückgang",0,M35*M36)</t>
  </si>
  <si>
    <t>O37</t>
  </si>
  <si>
    <t>=SUM(F37:M37)</t>
  </si>
  <si>
    <t>O39</t>
  </si>
  <si>
    <t>=IF(O37=0,0,O37+O38)</t>
  </si>
  <si>
    <t>O40</t>
  </si>
  <si>
    <t>=O22</t>
  </si>
  <si>
    <t>O41</t>
  </si>
  <si>
    <t>=IF(ISERROR(O39/O40),0,O39/O40)</t>
  </si>
  <si>
    <t>Ausgleichsanspruch nach Anlage 4b5</t>
  </si>
  <si>
    <t>Alle Formeln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</si>
</sst>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_-* #,##0_-;\-* #,##0_-;_-* &quot;-&quot;??_-;_-@_-"/>
    <numFmt numFmtId="166" formatCode="_-* #,##0.00\ [$€-407]_-;\-* #,##0.00\ [$€-407]_-;_-* &quot;-&quot;??\ [$€-407]_-;_-@_-"/>
    <numFmt numFmtId="167" formatCode="dd/mm/"/>
  </numFmts>
  <fonts count="31">
    <font>
      <sz val="11"/>
      <color theme="1"/>
      <name val="Calibri"/>
      <family val="2"/>
      <scheme val="minor"/>
    </font>
    <font>
      <sz val="11"/>
      <color theme="1"/>
      <name val="Lucida Sans Unicode"/>
      <family val="2"/>
    </font>
    <font>
      <b/>
      <sz val="10"/>
      <color theme="1"/>
      <name val="Lucida Sans Unicode"/>
      <family val="2"/>
    </font>
    <font>
      <sz val="10"/>
      <color theme="1"/>
      <name val="Lucida Sans Unicode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Lucida Sans Unicode"/>
      <family val="2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24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Lucida Sans Unicode"/>
      <family val="2"/>
    </font>
    <font>
      <b/>
      <sz val="11"/>
      <name val="Calibri"/>
      <family val="2"/>
      <scheme val="minor"/>
    </font>
    <font>
      <sz val="9"/>
      <color indexed="81"/>
      <name val="Segoe UI"/>
      <family val="2"/>
    </font>
    <font>
      <b/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Lucida Sans Unicode"/>
      <family val="2"/>
    </font>
    <font>
      <sz val="11"/>
      <name val="Calibri"/>
      <family val="2"/>
    </font>
    <font>
      <b/>
      <i/>
      <sz val="16"/>
      <name val="Calibri"/>
      <family val="2"/>
    </font>
    <font>
      <b/>
      <sz val="11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theme="4"/>
      </patternFill>
    </fill>
    <fill>
      <patternFill patternType="solid">
        <fgColor theme="6" tint="0.59999389629810485"/>
        <bgColor theme="4"/>
      </patternFill>
    </fill>
    <fill>
      <patternFill patternType="solid">
        <fgColor theme="4" tint="0.59999389629810485"/>
        <bgColor theme="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theme="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6" fillId="0" borderId="0" applyFon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8" fillId="0" borderId="0"/>
  </cellStyleXfs>
  <cellXfs count="320">
    <xf numFmtId="0" fontId="0" fillId="0" borderId="0" xfId="0"/>
    <xf numFmtId="0" fontId="0" fillId="0" borderId="0" xfId="0" applyFont="1"/>
    <xf numFmtId="0" fontId="0" fillId="6" borderId="0" xfId="0" applyFill="1"/>
    <xf numFmtId="0" fontId="0" fillId="0" borderId="0" xfId="0" applyProtection="1">
      <protection locked="0"/>
    </xf>
    <xf numFmtId="1" fontId="3" fillId="0" borderId="4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Protection="1"/>
    <xf numFmtId="165" fontId="3" fillId="0" borderId="4" xfId="1" applyNumberFormat="1" applyFont="1" applyBorder="1" applyAlignment="1" applyProtection="1">
      <alignment horizontal="right" vertical="center" wrapText="1"/>
      <protection locked="0"/>
    </xf>
    <xf numFmtId="166" fontId="3" fillId="0" borderId="4" xfId="1" applyNumberFormat="1" applyFont="1" applyBorder="1" applyAlignment="1" applyProtection="1">
      <alignment horizontal="right" vertical="center" wrapText="1"/>
      <protection locked="0"/>
    </xf>
    <xf numFmtId="0" fontId="10" fillId="0" borderId="17" xfId="2" applyNumberFormat="1" applyFont="1" applyBorder="1" applyAlignment="1">
      <alignment horizontal="left" vertical="top"/>
    </xf>
    <xf numFmtId="0" fontId="10" fillId="0" borderId="17" xfId="2" applyFont="1" applyBorder="1" applyAlignment="1">
      <alignment horizontal="left" vertical="top"/>
    </xf>
    <xf numFmtId="0" fontId="9" fillId="0" borderId="0" xfId="2" applyAlignment="1"/>
    <xf numFmtId="0" fontId="13" fillId="0" borderId="16" xfId="2" applyFont="1" applyFill="1" applyBorder="1" applyAlignment="1">
      <alignment horizontal="left" vertical="center"/>
    </xf>
    <xf numFmtId="0" fontId="13" fillId="0" borderId="16" xfId="2" applyFont="1" applyFill="1" applyBorder="1" applyAlignment="1">
      <alignment horizontal="center" vertical="center"/>
    </xf>
    <xf numFmtId="0" fontId="13" fillId="9" borderId="16" xfId="2" applyFont="1" applyFill="1" applyBorder="1" applyAlignment="1">
      <alignment horizontal="center" vertical="center"/>
    </xf>
    <xf numFmtId="0" fontId="13" fillId="10" borderId="16" xfId="2" applyFont="1" applyFill="1" applyBorder="1" applyAlignment="1">
      <alignment horizontal="center" vertical="center"/>
    </xf>
    <xf numFmtId="0" fontId="12" fillId="0" borderId="0" xfId="2" applyFont="1" applyAlignment="1">
      <alignment vertical="center"/>
    </xf>
    <xf numFmtId="0" fontId="9" fillId="0" borderId="0" xfId="2" applyAlignment="1">
      <alignment vertical="center"/>
    </xf>
    <xf numFmtId="0" fontId="14" fillId="0" borderId="16" xfId="2" applyFont="1" applyFill="1" applyBorder="1" applyAlignment="1">
      <alignment horizontal="left" vertical="center"/>
    </xf>
    <xf numFmtId="0" fontId="15" fillId="11" borderId="16" xfId="2" applyFont="1" applyFill="1" applyBorder="1" applyAlignment="1">
      <alignment horizontal="center" vertical="center"/>
    </xf>
    <xf numFmtId="0" fontId="16" fillId="10" borderId="16" xfId="2" applyFont="1" applyFill="1" applyBorder="1" applyAlignment="1">
      <alignment horizontal="center" vertical="center"/>
    </xf>
    <xf numFmtId="0" fontId="15" fillId="0" borderId="16" xfId="2" applyFont="1" applyFill="1" applyBorder="1" applyAlignment="1">
      <alignment horizontal="center" vertical="center"/>
    </xf>
    <xf numFmtId="0" fontId="12" fillId="0" borderId="16" xfId="2" applyFont="1" applyFill="1" applyBorder="1" applyAlignment="1">
      <alignment horizontal="center" vertical="center"/>
    </xf>
    <xf numFmtId="0" fontId="17" fillId="9" borderId="16" xfId="2" applyFont="1" applyFill="1" applyBorder="1" applyAlignment="1">
      <alignment horizontal="center" vertical="center"/>
    </xf>
    <xf numFmtId="0" fontId="17" fillId="10" borderId="16" xfId="2" applyFont="1" applyFill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2" fillId="11" borderId="16" xfId="2" applyFont="1" applyFill="1" applyBorder="1" applyAlignment="1">
      <alignment horizontal="center" vertical="center"/>
    </xf>
    <xf numFmtId="0" fontId="17" fillId="11" borderId="16" xfId="2" applyFont="1" applyFill="1" applyBorder="1" applyAlignment="1">
      <alignment horizontal="center" vertical="center"/>
    </xf>
    <xf numFmtId="0" fontId="14" fillId="3" borderId="16" xfId="2" applyFont="1" applyFill="1" applyBorder="1" applyAlignment="1">
      <alignment horizontal="left" vertical="center"/>
    </xf>
    <xf numFmtId="167" fontId="0" fillId="0" borderId="0" xfId="0" applyNumberFormat="1"/>
    <xf numFmtId="0" fontId="21" fillId="0" borderId="1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/>
    <xf numFmtId="166" fontId="3" fillId="0" borderId="10" xfId="0" applyNumberFormat="1" applyFont="1" applyFill="1" applyBorder="1" applyAlignment="1" applyProtection="1">
      <alignment vertical="center" wrapText="1"/>
    </xf>
    <xf numFmtId="0" fontId="0" fillId="0" borderId="10" xfId="0" applyFill="1" applyBorder="1" applyAlignment="1" applyProtection="1"/>
    <xf numFmtId="166" fontId="3" fillId="0" borderId="0" xfId="0" applyNumberFormat="1" applyFont="1" applyFill="1" applyBorder="1" applyAlignment="1" applyProtection="1">
      <alignment vertical="center" wrapText="1"/>
    </xf>
    <xf numFmtId="3" fontId="3" fillId="3" borderId="18" xfId="0" applyNumberFormat="1" applyFont="1" applyFill="1" applyBorder="1" applyAlignment="1" applyProtection="1">
      <alignment horizontal="right" wrapText="1"/>
    </xf>
    <xf numFmtId="3" fontId="3" fillId="3" borderId="26" xfId="0" applyNumberFormat="1" applyFont="1" applyFill="1" applyBorder="1" applyAlignment="1" applyProtection="1">
      <alignment horizontal="right" wrapText="1"/>
    </xf>
    <xf numFmtId="3" fontId="3" fillId="3" borderId="4" xfId="0" applyNumberFormat="1" applyFont="1" applyFill="1" applyBorder="1" applyAlignment="1" applyProtection="1">
      <alignment horizontal="right" wrapText="1"/>
    </xf>
    <xf numFmtId="3" fontId="3" fillId="0" borderId="4" xfId="0" applyNumberFormat="1" applyFont="1" applyBorder="1" applyAlignment="1" applyProtection="1">
      <alignment horizontal="right" wrapText="1"/>
      <protection locked="0"/>
    </xf>
    <xf numFmtId="0" fontId="0" fillId="0" borderId="0" xfId="0" applyBorder="1" applyAlignment="1" applyProtection="1"/>
    <xf numFmtId="0" fontId="3" fillId="0" borderId="1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0" fillId="0" borderId="0" xfId="0" applyFill="1" applyBorder="1" applyProtection="1"/>
    <xf numFmtId="0" fontId="7" fillId="8" borderId="1" xfId="0" applyFont="1" applyFill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right" vertical="center" wrapText="1"/>
    </xf>
    <xf numFmtId="2" fontId="3" fillId="3" borderId="7" xfId="0" applyNumberFormat="1" applyFont="1" applyFill="1" applyBorder="1" applyAlignment="1" applyProtection="1">
      <alignment horizontal="right" wrapText="1"/>
    </xf>
    <xf numFmtId="2" fontId="3" fillId="3" borderId="4" xfId="0" applyNumberFormat="1" applyFont="1" applyFill="1" applyBorder="1" applyAlignment="1" applyProtection="1">
      <alignment horizontal="right" wrapText="1"/>
    </xf>
    <xf numFmtId="2" fontId="3" fillId="3" borderId="1" xfId="0" applyNumberFormat="1" applyFont="1" applyFill="1" applyBorder="1" applyAlignment="1" applyProtection="1">
      <alignment horizontal="right" vertical="center" wrapText="1"/>
    </xf>
    <xf numFmtId="2" fontId="3" fillId="0" borderId="10" xfId="0" applyNumberFormat="1" applyFont="1" applyFill="1" applyBorder="1" applyAlignment="1" applyProtection="1">
      <alignment wrapText="1"/>
    </xf>
    <xf numFmtId="2" fontId="3" fillId="3" borderId="18" xfId="0" applyNumberFormat="1" applyFont="1" applyFill="1" applyBorder="1" applyAlignment="1" applyProtection="1">
      <alignment vertical="center" wrapText="1"/>
    </xf>
    <xf numFmtId="2" fontId="3" fillId="0" borderId="15" xfId="0" applyNumberFormat="1" applyFont="1" applyFill="1" applyBorder="1" applyAlignment="1" applyProtection="1">
      <alignment wrapText="1"/>
    </xf>
    <xf numFmtId="2" fontId="3" fillId="3" borderId="19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wrapText="1"/>
    </xf>
    <xf numFmtId="166" fontId="20" fillId="0" borderId="0" xfId="1" applyNumberFormat="1" applyFont="1" applyFill="1" applyBorder="1" applyAlignment="1" applyProtection="1">
      <alignment wrapText="1"/>
    </xf>
    <xf numFmtId="166" fontId="20" fillId="0" borderId="10" xfId="1" applyNumberFormat="1" applyFont="1" applyFill="1" applyBorder="1" applyAlignment="1" applyProtection="1">
      <alignment wrapText="1"/>
    </xf>
    <xf numFmtId="166" fontId="20" fillId="0" borderId="0" xfId="1" applyNumberFormat="1" applyFont="1" applyFill="1" applyBorder="1" applyAlignment="1" applyProtection="1">
      <alignment horizontal="right" wrapText="1"/>
    </xf>
    <xf numFmtId="2" fontId="0" fillId="0" borderId="0" xfId="0" applyNumberFormat="1" applyProtection="1"/>
    <xf numFmtId="0" fontId="2" fillId="3" borderId="16" xfId="0" applyFont="1" applyFill="1" applyBorder="1" applyAlignment="1" applyProtection="1">
      <alignment horizontal="left" vertical="center" wrapText="1"/>
    </xf>
    <xf numFmtId="0" fontId="23" fillId="3" borderId="16" xfId="0" applyFont="1" applyFill="1" applyBorder="1" applyAlignment="1" applyProtection="1">
      <alignment horizontal="left" vertical="center" wrapText="1"/>
    </xf>
    <xf numFmtId="0" fontId="19" fillId="0" borderId="0" xfId="0" applyNumberFormat="1" applyFont="1" applyProtection="1"/>
    <xf numFmtId="0" fontId="19" fillId="0" borderId="0" xfId="0" applyFont="1" applyProtection="1"/>
    <xf numFmtId="166" fontId="0" fillId="0" borderId="0" xfId="0" applyNumberFormat="1" applyProtection="1"/>
    <xf numFmtId="0" fontId="19" fillId="3" borderId="5" xfId="0" applyFont="1" applyFill="1" applyBorder="1" applyAlignment="1" applyProtection="1">
      <alignment horizontal="center" vertical="center"/>
    </xf>
    <xf numFmtId="0" fontId="4" fillId="3" borderId="8" xfId="0" applyFont="1" applyFill="1" applyBorder="1" applyProtection="1"/>
    <xf numFmtId="0" fontId="0" fillId="3" borderId="9" xfId="0" applyFill="1" applyBorder="1" applyProtection="1"/>
    <xf numFmtId="0" fontId="0" fillId="3" borderId="3" xfId="0" applyFill="1" applyBorder="1" applyProtection="1"/>
    <xf numFmtId="0" fontId="2" fillId="7" borderId="8" xfId="0" applyFont="1" applyFill="1" applyBorder="1" applyAlignment="1" applyProtection="1">
      <alignment horizontal="left" vertical="center"/>
    </xf>
    <xf numFmtId="0" fontId="0" fillId="7" borderId="9" xfId="0" applyFill="1" applyBorder="1" applyProtection="1"/>
    <xf numFmtId="0" fontId="0" fillId="7" borderId="3" xfId="0" applyFill="1" applyBorder="1" applyProtection="1"/>
    <xf numFmtId="0" fontId="3" fillId="3" borderId="1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0" fontId="2" fillId="7" borderId="2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left" vertical="center" wrapText="1"/>
    </xf>
    <xf numFmtId="166" fontId="2" fillId="7" borderId="4" xfId="1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left" vertical="center"/>
    </xf>
    <xf numFmtId="0" fontId="0" fillId="0" borderId="0" xfId="0" applyFont="1" applyProtection="1"/>
    <xf numFmtId="0" fontId="3" fillId="0" borderId="0" xfId="0" applyFont="1" applyAlignment="1" applyProtection="1">
      <alignment horizontal="justify" vertical="center"/>
    </xf>
    <xf numFmtId="0" fontId="5" fillId="4" borderId="8" xfId="0" applyFont="1" applyFill="1" applyBorder="1" applyAlignment="1" applyProtection="1">
      <alignment horizontal="left" vertical="center"/>
    </xf>
    <xf numFmtId="0" fontId="0" fillId="4" borderId="9" xfId="0" applyFill="1" applyBorder="1" applyProtection="1"/>
    <xf numFmtId="0" fontId="0" fillId="4" borderId="3" xfId="0" applyFill="1" applyBorder="1" applyProtection="1"/>
    <xf numFmtId="0" fontId="3" fillId="2" borderId="1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left" vertical="center" wrapText="1"/>
    </xf>
    <xf numFmtId="16" fontId="3" fillId="3" borderId="2" xfId="0" applyNumberFormat="1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justify" vertical="center" wrapText="1"/>
    </xf>
    <xf numFmtId="2" fontId="0" fillId="0" borderId="0" xfId="0" applyNumberFormat="1" applyFont="1" applyProtection="1"/>
    <xf numFmtId="0" fontId="3" fillId="4" borderId="1" xfId="0" applyFont="1" applyFill="1" applyBorder="1" applyAlignment="1" applyProtection="1">
      <alignment horizontal="left" vertical="center" wrapText="1"/>
    </xf>
    <xf numFmtId="0" fontId="2" fillId="4" borderId="3" xfId="0" applyFont="1" applyFill="1" applyBorder="1" applyAlignment="1" applyProtection="1">
      <alignment horizontal="left" vertical="center" wrapText="1"/>
    </xf>
    <xf numFmtId="2" fontId="2" fillId="4" borderId="3" xfId="0" applyNumberFormat="1" applyFont="1" applyFill="1" applyBorder="1" applyAlignment="1" applyProtection="1">
      <alignment horizontal="right" vertical="center" wrapText="1"/>
    </xf>
    <xf numFmtId="0" fontId="25" fillId="0" borderId="0" xfId="0" applyFont="1"/>
    <xf numFmtId="0" fontId="0" fillId="0" borderId="0" xfId="0" applyAlignment="1" applyProtection="1">
      <alignment vertical="center"/>
    </xf>
    <xf numFmtId="3" fontId="3" fillId="3" borderId="4" xfId="0" applyNumberFormat="1" applyFont="1" applyFill="1" applyBorder="1" applyAlignment="1" applyProtection="1">
      <alignment horizontal="right" vertical="center" wrapText="1"/>
    </xf>
    <xf numFmtId="3" fontId="3" fillId="3" borderId="18" xfId="0" applyNumberFormat="1" applyFont="1" applyFill="1" applyBorder="1" applyAlignment="1" applyProtection="1">
      <alignment horizontal="right" vertical="center" wrapText="1"/>
    </xf>
    <xf numFmtId="3" fontId="3" fillId="0" borderId="4" xfId="0" applyNumberFormat="1" applyFont="1" applyBorder="1" applyAlignment="1" applyProtection="1">
      <alignment horizontal="right" vertical="center" wrapText="1"/>
      <protection locked="0"/>
    </xf>
    <xf numFmtId="3" fontId="3" fillId="3" borderId="26" xfId="0" applyNumberFormat="1" applyFont="1" applyFill="1" applyBorder="1" applyAlignment="1" applyProtection="1">
      <alignment horizontal="right" vertical="center" wrapText="1"/>
    </xf>
    <xf numFmtId="2" fontId="3" fillId="3" borderId="7" xfId="0" applyNumberFormat="1" applyFont="1" applyFill="1" applyBorder="1" applyAlignment="1" applyProtection="1">
      <alignment horizontal="right" vertical="center" wrapText="1"/>
    </xf>
    <xf numFmtId="2" fontId="3" fillId="0" borderId="10" xfId="0" applyNumberFormat="1" applyFont="1" applyFill="1" applyBorder="1" applyAlignment="1" applyProtection="1">
      <alignment vertical="center" wrapText="1"/>
    </xf>
    <xf numFmtId="2" fontId="3" fillId="0" borderId="15" xfId="0" applyNumberFormat="1" applyFont="1" applyFill="1" applyBorder="1" applyAlignment="1" applyProtection="1">
      <alignment vertical="center" wrapText="1"/>
    </xf>
    <xf numFmtId="0" fontId="23" fillId="3" borderId="11" xfId="0" applyFont="1" applyFill="1" applyBorder="1" applyAlignment="1" applyProtection="1"/>
    <xf numFmtId="0" fontId="3" fillId="3" borderId="2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/>
    </xf>
    <xf numFmtId="0" fontId="2" fillId="3" borderId="14" xfId="0" applyFont="1" applyFill="1" applyBorder="1" applyAlignment="1" applyProtection="1">
      <alignment wrapText="1"/>
    </xf>
    <xf numFmtId="0" fontId="23" fillId="3" borderId="4" xfId="0" applyFont="1" applyFill="1" applyBorder="1" applyAlignment="1" applyProtection="1"/>
    <xf numFmtId="0" fontId="3" fillId="3" borderId="30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right" vertical="center" wrapText="1"/>
    </xf>
    <xf numFmtId="3" fontId="3" fillId="3" borderId="29" xfId="0" applyNumberFormat="1" applyFont="1" applyFill="1" applyBorder="1" applyAlignment="1" applyProtection="1">
      <alignment horizontal="right" wrapText="1"/>
    </xf>
    <xf numFmtId="3" fontId="20" fillId="3" borderId="1" xfId="1" applyNumberFormat="1" applyFont="1" applyFill="1" applyBorder="1" applyAlignment="1" applyProtection="1">
      <alignment wrapText="1"/>
    </xf>
    <xf numFmtId="2" fontId="3" fillId="3" borderId="1" xfId="0" applyNumberFormat="1" applyFont="1" applyFill="1" applyBorder="1" applyAlignment="1" applyProtection="1">
      <alignment horizontal="right" wrapText="1"/>
    </xf>
    <xf numFmtId="4" fontId="3" fillId="3" borderId="29" xfId="0" applyNumberFormat="1" applyFont="1" applyFill="1" applyBorder="1" applyAlignment="1" applyProtection="1">
      <alignment horizontal="right" wrapText="1"/>
    </xf>
    <xf numFmtId="166" fontId="20" fillId="0" borderId="12" xfId="1" applyNumberFormat="1" applyFont="1" applyFill="1" applyBorder="1" applyAlignment="1" applyProtection="1">
      <alignment wrapText="1"/>
    </xf>
    <xf numFmtId="4" fontId="3" fillId="3" borderId="18" xfId="0" applyNumberFormat="1" applyFont="1" applyFill="1" applyBorder="1" applyAlignment="1" applyProtection="1">
      <alignment horizontal="right" wrapText="1"/>
    </xf>
    <xf numFmtId="166" fontId="20" fillId="0" borderId="14" xfId="1" applyNumberFormat="1" applyFont="1" applyFill="1" applyBorder="1" applyAlignment="1" applyProtection="1">
      <alignment wrapText="1"/>
    </xf>
    <xf numFmtId="166" fontId="20" fillId="0" borderId="15" xfId="1" applyNumberFormat="1" applyFont="1" applyFill="1" applyBorder="1" applyAlignment="1" applyProtection="1">
      <alignment wrapText="1"/>
    </xf>
    <xf numFmtId="0" fontId="0" fillId="0" borderId="15" xfId="0" applyBorder="1" applyProtection="1"/>
    <xf numFmtId="166" fontId="20" fillId="0" borderId="4" xfId="1" applyNumberFormat="1" applyFont="1" applyFill="1" applyBorder="1" applyAlignment="1" applyProtection="1">
      <alignment horizontal="right" wrapText="1"/>
    </xf>
    <xf numFmtId="4" fontId="3" fillId="3" borderId="19" xfId="0" applyNumberFormat="1" applyFont="1" applyFill="1" applyBorder="1" applyAlignment="1" applyProtection="1">
      <alignment horizontal="right" wrapText="1"/>
    </xf>
    <xf numFmtId="0" fontId="0" fillId="0" borderId="0" xfId="0" applyBorder="1" applyProtection="1"/>
    <xf numFmtId="166" fontId="20" fillId="0" borderId="7" xfId="1" applyNumberFormat="1" applyFont="1" applyFill="1" applyBorder="1" applyAlignment="1" applyProtection="1">
      <alignment horizontal="right" wrapText="1"/>
    </xf>
    <xf numFmtId="0" fontId="3" fillId="6" borderId="0" xfId="0" applyFont="1" applyFill="1" applyBorder="1" applyAlignment="1" applyProtection="1">
      <alignment horizontal="center" vertical="center" wrapText="1"/>
    </xf>
    <xf numFmtId="0" fontId="3" fillId="6" borderId="0" xfId="0" applyFont="1" applyFill="1" applyBorder="1" applyAlignment="1" applyProtection="1">
      <alignment horizontal="right" vertical="center" wrapText="1"/>
    </xf>
    <xf numFmtId="3" fontId="20" fillId="6" borderId="0" xfId="1" applyNumberFormat="1" applyFont="1" applyFill="1" applyBorder="1" applyAlignment="1" applyProtection="1">
      <alignment wrapText="1"/>
    </xf>
    <xf numFmtId="0" fontId="3" fillId="6" borderId="10" xfId="0" applyFont="1" applyFill="1" applyBorder="1" applyAlignment="1" applyProtection="1">
      <alignment horizontal="center" vertical="center" wrapText="1"/>
    </xf>
    <xf numFmtId="0" fontId="3" fillId="6" borderId="11" xfId="0" applyFont="1" applyFill="1" applyBorder="1" applyAlignment="1" applyProtection="1">
      <alignment horizontal="center" vertical="center" wrapText="1"/>
    </xf>
    <xf numFmtId="0" fontId="3" fillId="6" borderId="7" xfId="0" applyFont="1" applyFill="1" applyBorder="1" applyAlignment="1" applyProtection="1">
      <alignment horizontal="center" vertical="center" wrapText="1"/>
    </xf>
    <xf numFmtId="0" fontId="3" fillId="6" borderId="7" xfId="0" applyFont="1" applyFill="1" applyBorder="1" applyAlignment="1" applyProtection="1">
      <alignment horizontal="right" vertical="center" wrapText="1"/>
    </xf>
    <xf numFmtId="3" fontId="20" fillId="6" borderId="7" xfId="1" applyNumberFormat="1" applyFont="1" applyFill="1" applyBorder="1" applyAlignment="1" applyProtection="1">
      <alignment wrapText="1"/>
    </xf>
    <xf numFmtId="2" fontId="3" fillId="6" borderId="15" xfId="0" applyNumberFormat="1" applyFont="1" applyFill="1" applyBorder="1" applyAlignment="1" applyProtection="1">
      <alignment horizontal="right" wrapText="1"/>
    </xf>
    <xf numFmtId="2" fontId="3" fillId="6" borderId="4" xfId="0" applyNumberFormat="1" applyFont="1" applyFill="1" applyBorder="1" applyAlignment="1" applyProtection="1">
      <alignment horizontal="right" wrapText="1"/>
    </xf>
    <xf numFmtId="0" fontId="23" fillId="3" borderId="16" xfId="0" applyFont="1" applyFill="1" applyBorder="1" applyAlignment="1" applyProtection="1">
      <alignment horizontal="center" vertical="center" wrapText="1"/>
    </xf>
    <xf numFmtId="0" fontId="7" fillId="8" borderId="3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/>
    </xf>
    <xf numFmtId="0" fontId="21" fillId="0" borderId="10" xfId="0" applyFont="1" applyFill="1" applyBorder="1" applyAlignment="1" applyProtection="1">
      <alignment horizontal="center" vertical="center"/>
    </xf>
    <xf numFmtId="0" fontId="21" fillId="0" borderId="11" xfId="0" applyFont="1" applyFill="1" applyBorder="1" applyAlignment="1" applyProtection="1">
      <alignment horizontal="center" vertical="center"/>
    </xf>
    <xf numFmtId="3" fontId="3" fillId="0" borderId="13" xfId="0" applyNumberFormat="1" applyFont="1" applyFill="1" applyBorder="1" applyAlignment="1" applyProtection="1">
      <alignment horizontal="right" wrapText="1"/>
    </xf>
    <xf numFmtId="3" fontId="3" fillId="0" borderId="0" xfId="0" applyNumberFormat="1" applyFont="1" applyFill="1" applyBorder="1" applyAlignment="1" applyProtection="1">
      <alignment horizontal="right" wrapText="1"/>
    </xf>
    <xf numFmtId="3" fontId="3" fillId="0" borderId="7" xfId="0" applyNumberFormat="1" applyFont="1" applyFill="1" applyBorder="1" applyAlignment="1" applyProtection="1">
      <alignment horizontal="right" wrapText="1"/>
    </xf>
    <xf numFmtId="2" fontId="3" fillId="0" borderId="14" xfId="0" applyNumberFormat="1" applyFont="1" applyFill="1" applyBorder="1" applyAlignment="1" applyProtection="1">
      <alignment horizontal="right" wrapText="1"/>
    </xf>
    <xf numFmtId="2" fontId="3" fillId="0" borderId="15" xfId="0" applyNumberFormat="1" applyFont="1" applyFill="1" applyBorder="1" applyAlignment="1" applyProtection="1">
      <alignment horizontal="right" wrapText="1"/>
    </xf>
    <xf numFmtId="2" fontId="3" fillId="0" borderId="4" xfId="0" applyNumberFormat="1" applyFont="1" applyFill="1" applyBorder="1" applyAlignment="1" applyProtection="1">
      <alignment horizontal="right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right" vertical="center" wrapText="1"/>
    </xf>
    <xf numFmtId="3" fontId="20" fillId="0" borderId="13" xfId="1" applyNumberFormat="1" applyFont="1" applyFill="1" applyBorder="1" applyAlignment="1" applyProtection="1">
      <alignment wrapText="1"/>
    </xf>
    <xf numFmtId="3" fontId="20" fillId="0" borderId="0" xfId="1" applyNumberFormat="1" applyFont="1" applyFill="1" applyBorder="1" applyAlignment="1" applyProtection="1">
      <alignment wrapText="1"/>
    </xf>
    <xf numFmtId="0" fontId="0" fillId="6" borderId="0" xfId="0" applyFill="1" applyProtection="1"/>
    <xf numFmtId="0" fontId="8" fillId="0" borderId="0" xfId="0" applyFont="1" applyProtection="1"/>
    <xf numFmtId="3" fontId="0" fillId="2" borderId="16" xfId="0" applyNumberFormat="1" applyFill="1" applyBorder="1" applyAlignment="1" applyProtection="1">
      <alignment horizontal="center" vertical="center"/>
    </xf>
    <xf numFmtId="8" fontId="0" fillId="2" borderId="16" xfId="0" applyNumberFormat="1" applyFill="1" applyBorder="1" applyAlignment="1" applyProtection="1">
      <alignment vertical="center"/>
    </xf>
    <xf numFmtId="3" fontId="0" fillId="2" borderId="16" xfId="0" applyNumberFormat="1" applyFill="1" applyBorder="1" applyAlignment="1" applyProtection="1">
      <alignment vertical="center"/>
    </xf>
    <xf numFmtId="8" fontId="0" fillId="0" borderId="0" xfId="0" applyNumberFormat="1" applyAlignment="1" applyProtection="1">
      <alignment vertical="center"/>
    </xf>
    <xf numFmtId="8" fontId="0" fillId="0" borderId="0" xfId="0" applyNumberFormat="1" applyProtection="1"/>
    <xf numFmtId="0" fontId="23" fillId="17" borderId="16" xfId="0" applyFont="1" applyFill="1" applyBorder="1" applyAlignment="1" applyProtection="1">
      <alignment horizontal="center" vertical="center" wrapText="1"/>
    </xf>
    <xf numFmtId="8" fontId="0" fillId="7" borderId="16" xfId="0" applyNumberFormat="1" applyFill="1" applyBorder="1" applyAlignment="1" applyProtection="1">
      <alignment vertical="center"/>
    </xf>
    <xf numFmtId="0" fontId="23" fillId="0" borderId="16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justify" vertical="center"/>
    </xf>
    <xf numFmtId="0" fontId="3" fillId="0" borderId="13" xfId="0" applyFont="1" applyFill="1" applyBorder="1" applyAlignment="1" applyProtection="1">
      <alignment horizontal="center" vertical="center" wrapText="1"/>
    </xf>
    <xf numFmtId="9" fontId="0" fillId="2" borderId="16" xfId="0" applyNumberFormat="1" applyFill="1" applyBorder="1" applyAlignment="1" applyProtection="1">
      <alignment horizontal="center" vertical="center"/>
    </xf>
    <xf numFmtId="8" fontId="0" fillId="0" borderId="16" xfId="0" applyNumberFormat="1" applyFill="1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center"/>
    </xf>
    <xf numFmtId="0" fontId="0" fillId="0" borderId="16" xfId="0" applyBorder="1" applyAlignment="1" applyProtection="1">
      <alignment horizontal="center" wrapText="1"/>
    </xf>
    <xf numFmtId="0" fontId="0" fillId="0" borderId="16" xfId="0" quotePrefix="1" applyBorder="1" applyAlignment="1" applyProtection="1">
      <alignment horizontal="center"/>
    </xf>
    <xf numFmtId="0" fontId="3" fillId="2" borderId="16" xfId="0" applyFont="1" applyFill="1" applyBorder="1" applyAlignment="1" applyProtection="1">
      <alignment horizontal="left" vertical="center" wrapText="1"/>
    </xf>
    <xf numFmtId="0" fontId="0" fillId="2" borderId="16" xfId="0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justify" vertical="center"/>
    </xf>
    <xf numFmtId="3" fontId="3" fillId="0" borderId="6" xfId="0" applyNumberFormat="1" applyFont="1" applyFill="1" applyBorder="1" applyAlignment="1" applyProtection="1">
      <alignment horizontal="right" wrapText="1"/>
    </xf>
    <xf numFmtId="0" fontId="3" fillId="0" borderId="16" xfId="0" applyFont="1" applyFill="1" applyBorder="1" applyAlignment="1" applyProtection="1">
      <alignment horizontal="left" vertical="center" wrapText="1"/>
    </xf>
    <xf numFmtId="0" fontId="3" fillId="0" borderId="16" xfId="0" applyFont="1" applyFill="1" applyBorder="1" applyAlignment="1" applyProtection="1">
      <alignment vertical="center" wrapText="1"/>
    </xf>
    <xf numFmtId="166" fontId="20" fillId="0" borderId="35" xfId="1" applyNumberFormat="1" applyFont="1" applyFill="1" applyBorder="1" applyAlignment="1" applyProtection="1">
      <alignment horizontal="right" wrapText="1"/>
    </xf>
    <xf numFmtId="166" fontId="20" fillId="0" borderId="36" xfId="1" applyNumberFormat="1" applyFont="1" applyFill="1" applyBorder="1" applyAlignment="1" applyProtection="1">
      <alignment horizontal="right" wrapText="1"/>
    </xf>
    <xf numFmtId="4" fontId="20" fillId="0" borderId="36" xfId="1" applyNumberFormat="1" applyFont="1" applyFill="1" applyBorder="1" applyAlignment="1" applyProtection="1">
      <alignment horizontal="right" wrapText="1"/>
    </xf>
    <xf numFmtId="166" fontId="20" fillId="0" borderId="37" xfId="1" applyNumberFormat="1" applyFont="1" applyFill="1" applyBorder="1" applyAlignment="1" applyProtection="1">
      <alignment horizontal="right" wrapText="1"/>
    </xf>
    <xf numFmtId="166" fontId="20" fillId="0" borderId="38" xfId="1" applyNumberFormat="1" applyFont="1" applyFill="1" applyBorder="1" applyAlignment="1" applyProtection="1">
      <alignment horizontal="right" wrapText="1"/>
    </xf>
    <xf numFmtId="166" fontId="20" fillId="0" borderId="33" xfId="1" applyNumberFormat="1" applyFont="1" applyFill="1" applyBorder="1" applyAlignment="1" applyProtection="1">
      <alignment wrapText="1"/>
    </xf>
    <xf numFmtId="166" fontId="20" fillId="0" borderId="34" xfId="1" applyNumberFormat="1" applyFont="1" applyFill="1" applyBorder="1" applyAlignment="1" applyProtection="1">
      <alignment wrapText="1"/>
    </xf>
    <xf numFmtId="0" fontId="0" fillId="0" borderId="34" xfId="0" applyBorder="1" applyProtection="1"/>
    <xf numFmtId="166" fontId="20" fillId="0" borderId="32" xfId="1" applyNumberFormat="1" applyFont="1" applyFill="1" applyBorder="1" applyAlignment="1" applyProtection="1">
      <alignment wrapText="1"/>
    </xf>
    <xf numFmtId="166" fontId="20" fillId="0" borderId="39" xfId="1" applyNumberFormat="1" applyFont="1" applyFill="1" applyBorder="1" applyAlignment="1" applyProtection="1">
      <alignment wrapText="1"/>
    </xf>
    <xf numFmtId="166" fontId="20" fillId="0" borderId="17" xfId="1" applyNumberFormat="1" applyFont="1" applyFill="1" applyBorder="1" applyAlignment="1" applyProtection="1">
      <alignment wrapText="1"/>
    </xf>
    <xf numFmtId="0" fontId="0" fillId="0" borderId="17" xfId="0" applyBorder="1" applyProtection="1"/>
    <xf numFmtId="4" fontId="20" fillId="2" borderId="16" xfId="1" applyNumberFormat="1" applyFont="1" applyFill="1" applyBorder="1" applyAlignment="1" applyProtection="1">
      <alignment vertical="center" wrapText="1"/>
    </xf>
    <xf numFmtId="3" fontId="20" fillId="2" borderId="16" xfId="1" applyNumberFormat="1" applyFont="1" applyFill="1" applyBorder="1" applyAlignment="1" applyProtection="1">
      <alignment vertical="center" wrapText="1"/>
    </xf>
    <xf numFmtId="166" fontId="20" fillId="2" borderId="16" xfId="1" applyNumberFormat="1" applyFont="1" applyFill="1" applyBorder="1" applyAlignment="1" applyProtection="1">
      <alignment vertical="center" wrapText="1"/>
    </xf>
    <xf numFmtId="9" fontId="20" fillId="2" borderId="16" xfId="5" applyFont="1" applyFill="1" applyBorder="1" applyAlignment="1" applyProtection="1">
      <alignment vertical="center" wrapText="1"/>
    </xf>
    <xf numFmtId="9" fontId="0" fillId="2" borderId="16" xfId="5" applyFont="1" applyFill="1" applyBorder="1" applyAlignment="1" applyProtection="1">
      <alignment vertical="center"/>
    </xf>
    <xf numFmtId="2" fontId="0" fillId="2" borderId="16" xfId="0" applyNumberFormat="1" applyFill="1" applyBorder="1" applyAlignment="1" applyProtection="1">
      <alignment vertical="center"/>
    </xf>
    <xf numFmtId="2" fontId="3" fillId="3" borderId="3" xfId="0" applyNumberFormat="1" applyFont="1" applyFill="1" applyBorder="1" applyAlignment="1" applyProtection="1">
      <alignment horizontal="right" wrapText="1"/>
    </xf>
    <xf numFmtId="2" fontId="3" fillId="0" borderId="6" xfId="0" applyNumberFormat="1" applyFont="1" applyFill="1" applyBorder="1" applyAlignment="1" applyProtection="1">
      <alignment horizontal="right" wrapText="1"/>
    </xf>
    <xf numFmtId="2" fontId="3" fillId="0" borderId="6" xfId="0" applyNumberFormat="1" applyFont="1" applyFill="1" applyBorder="1" applyAlignment="1" applyProtection="1">
      <alignment wrapText="1"/>
    </xf>
    <xf numFmtId="0" fontId="21" fillId="0" borderId="1" xfId="0" applyFont="1" applyBorder="1" applyAlignment="1" applyProtection="1">
      <alignment horizontal="center" vertical="center"/>
    </xf>
    <xf numFmtId="0" fontId="21" fillId="0" borderId="5" xfId="0" applyFont="1" applyFill="1" applyBorder="1" applyAlignment="1" applyProtection="1">
      <alignment horizontal="center" vertical="center"/>
    </xf>
    <xf numFmtId="2" fontId="0" fillId="2" borderId="40" xfId="0" applyNumberFormat="1" applyFill="1" applyBorder="1" applyAlignment="1" applyProtection="1">
      <alignment vertical="center"/>
    </xf>
    <xf numFmtId="0" fontId="3" fillId="0" borderId="0" xfId="0" applyFont="1" applyAlignment="1" applyProtection="1">
      <alignment horizontal="justify" vertical="center"/>
    </xf>
    <xf numFmtId="0" fontId="0" fillId="0" borderId="0" xfId="0" applyBorder="1" applyAlignment="1" applyProtection="1">
      <alignment horizontal="left" vertical="top"/>
    </xf>
    <xf numFmtId="4" fontId="0" fillId="2" borderId="16" xfId="0" applyNumberFormat="1" applyFill="1" applyBorder="1" applyAlignment="1" applyProtection="1">
      <alignment vertical="center"/>
    </xf>
    <xf numFmtId="166" fontId="0" fillId="2" borderId="16" xfId="0" applyNumberFormat="1" applyFill="1" applyBorder="1" applyAlignment="1" applyProtection="1">
      <alignment vertical="center"/>
    </xf>
    <xf numFmtId="0" fontId="28" fillId="0" borderId="0" xfId="6"/>
    <xf numFmtId="0" fontId="29" fillId="19" borderId="0" xfId="6" applyFont="1" applyFill="1" applyAlignment="1">
      <alignment horizontal="left"/>
    </xf>
    <xf numFmtId="0" fontId="28" fillId="19" borderId="0" xfId="6" applyFill="1" applyAlignment="1">
      <alignment horizontal="left"/>
    </xf>
    <xf numFmtId="0" fontId="30" fillId="20" borderId="0" xfId="6" applyFont="1" applyFill="1" applyAlignment="1">
      <alignment horizontal="left"/>
    </xf>
    <xf numFmtId="0" fontId="30" fillId="20" borderId="0" xfId="6" applyFont="1" applyFill="1" applyAlignment="1">
      <alignment horizontal="right"/>
    </xf>
    <xf numFmtId="0" fontId="28" fillId="0" borderId="0" xfId="6" applyAlignment="1">
      <alignment horizontal="right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</xf>
    <xf numFmtId="0" fontId="0" fillId="0" borderId="8" xfId="0" applyFont="1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0" fontId="0" fillId="0" borderId="8" xfId="0" applyFont="1" applyBorder="1" applyAlignment="1" applyProtection="1">
      <alignment horizontal="left" vertical="top"/>
    </xf>
    <xf numFmtId="0" fontId="0" fillId="0" borderId="3" xfId="0" applyBorder="1" applyAlignment="1" applyProtection="1"/>
    <xf numFmtId="0" fontId="27" fillId="0" borderId="0" xfId="0" applyFont="1" applyFill="1" applyBorder="1" applyAlignment="1" applyProtection="1">
      <alignment horizontal="left" vertical="center" wrapText="1"/>
    </xf>
    <xf numFmtId="0" fontId="0" fillId="0" borderId="16" xfId="0" quotePrefix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 vertical="center" wrapText="1"/>
    </xf>
    <xf numFmtId="0" fontId="21" fillId="13" borderId="28" xfId="0" applyFont="1" applyFill="1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3" fillId="0" borderId="0" xfId="0" applyFont="1" applyAlignment="1" applyProtection="1">
      <alignment horizontal="justify" vertical="center"/>
    </xf>
    <xf numFmtId="14" fontId="3" fillId="3" borderId="5" xfId="0" applyNumberFormat="1" applyFont="1" applyFill="1" applyBorder="1" applyAlignment="1" applyProtection="1">
      <alignment horizontal="center" vertical="center" wrapText="1"/>
    </xf>
    <xf numFmtId="14" fontId="3" fillId="3" borderId="6" xfId="0" applyNumberFormat="1" applyFont="1" applyFill="1" applyBorder="1" applyAlignment="1" applyProtection="1">
      <alignment horizontal="center" vertical="center" wrapText="1"/>
    </xf>
    <xf numFmtId="14" fontId="3" fillId="3" borderId="2" xfId="0" applyNumberFormat="1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left" vertical="center" wrapText="1"/>
    </xf>
    <xf numFmtId="0" fontId="0" fillId="3" borderId="10" xfId="0" applyFill="1" applyBorder="1" applyAlignment="1" applyProtection="1"/>
    <xf numFmtId="0" fontId="0" fillId="3" borderId="14" xfId="0" applyFill="1" applyBorder="1" applyAlignment="1" applyProtection="1"/>
    <xf numFmtId="0" fontId="0" fillId="3" borderId="15" xfId="0" applyFill="1" applyBorder="1" applyAlignment="1" applyProtection="1"/>
    <xf numFmtId="0" fontId="0" fillId="3" borderId="11" xfId="0" applyFill="1" applyBorder="1" applyAlignment="1" applyProtection="1"/>
    <xf numFmtId="0" fontId="0" fillId="3" borderId="13" xfId="0" applyFill="1" applyBorder="1" applyAlignment="1" applyProtection="1"/>
    <xf numFmtId="0" fontId="0" fillId="3" borderId="7" xfId="0" applyFill="1" applyBorder="1" applyAlignment="1" applyProtection="1"/>
    <xf numFmtId="16" fontId="3" fillId="3" borderId="8" xfId="0" applyNumberFormat="1" applyFont="1" applyFill="1" applyBorder="1" applyAlignment="1" applyProtection="1">
      <alignment horizontal="left" vertical="center" wrapText="1"/>
    </xf>
    <xf numFmtId="0" fontId="0" fillId="3" borderId="3" xfId="0" applyFill="1" applyBorder="1" applyAlignment="1" applyProtection="1"/>
    <xf numFmtId="4" fontId="20" fillId="2" borderId="27" xfId="4" applyNumberFormat="1" applyFont="1" applyFill="1" applyBorder="1" applyAlignment="1" applyProtection="1">
      <alignment horizontal="center" vertical="center" wrapText="1"/>
    </xf>
    <xf numFmtId="4" fontId="20" fillId="2" borderId="28" xfId="4" applyNumberFormat="1" applyFont="1" applyFill="1" applyBorder="1" applyAlignment="1" applyProtection="1">
      <alignment horizontal="center" vertical="center" wrapText="1"/>
    </xf>
    <xf numFmtId="0" fontId="19" fillId="12" borderId="27" xfId="0" applyFont="1" applyFill="1" applyBorder="1" applyAlignment="1" applyProtection="1">
      <alignment horizontal="center" vertical="center" wrapText="1"/>
    </xf>
    <xf numFmtId="0" fontId="19" fillId="12" borderId="28" xfId="0" applyFont="1" applyFill="1" applyBorder="1" applyAlignment="1" applyProtection="1">
      <alignment horizontal="center" vertical="center" wrapText="1"/>
    </xf>
    <xf numFmtId="4" fontId="0" fillId="2" borderId="16" xfId="0" applyNumberFormat="1" applyFill="1" applyBorder="1" applyAlignment="1" applyProtection="1">
      <alignment horizontal="center" vertical="center"/>
    </xf>
    <xf numFmtId="0" fontId="21" fillId="12" borderId="27" xfId="0" applyFont="1" applyFill="1" applyBorder="1" applyAlignment="1" applyProtection="1">
      <alignment horizontal="center" vertical="center" wrapText="1"/>
    </xf>
    <xf numFmtId="0" fontId="21" fillId="12" borderId="28" xfId="0" applyFont="1" applyFill="1" applyBorder="1" applyAlignment="1" applyProtection="1">
      <alignment horizontal="center" vertical="center" wrapText="1"/>
    </xf>
    <xf numFmtId="8" fontId="0" fillId="2" borderId="16" xfId="0" applyNumberFormat="1" applyFill="1" applyBorder="1" applyAlignment="1" applyProtection="1">
      <alignment horizontal="center" vertical="center" wrapText="1"/>
    </xf>
    <xf numFmtId="0" fontId="0" fillId="0" borderId="0" xfId="0" applyAlignment="1" applyProtection="1">
      <protection locked="0"/>
    </xf>
    <xf numFmtId="0" fontId="4" fillId="3" borderId="8" xfId="0" applyFont="1" applyFill="1" applyBorder="1" applyAlignment="1" applyProtection="1"/>
    <xf numFmtId="0" fontId="0" fillId="0" borderId="9" xfId="0" applyBorder="1" applyAlignment="1" applyProtection="1"/>
    <xf numFmtId="0" fontId="3" fillId="3" borderId="8" xfId="0" applyFont="1" applyFill="1" applyBorder="1" applyAlignment="1" applyProtection="1">
      <alignment horizontal="left" vertical="center" wrapText="1"/>
    </xf>
    <xf numFmtId="0" fontId="0" fillId="3" borderId="9" xfId="0" applyFill="1" applyBorder="1" applyAlignment="1" applyProtection="1"/>
    <xf numFmtId="0" fontId="0" fillId="3" borderId="4" xfId="0" applyFill="1" applyBorder="1" applyAlignment="1" applyProtection="1"/>
    <xf numFmtId="0" fontId="0" fillId="0" borderId="8" xfId="0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/>
    </xf>
    <xf numFmtId="0" fontId="0" fillId="0" borderId="3" xfId="0" applyBorder="1" applyAlignment="1" applyProtection="1">
      <alignment horizontal="left" vertical="top"/>
    </xf>
    <xf numFmtId="0" fontId="18" fillId="3" borderId="5" xfId="0" applyFont="1" applyFill="1" applyBorder="1" applyAlignment="1" applyProtection="1">
      <alignment horizontal="center" vertical="center"/>
    </xf>
    <xf numFmtId="0" fontId="18" fillId="3" borderId="2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26" fillId="5" borderId="24" xfId="0" applyFont="1" applyFill="1" applyBorder="1" applyAlignment="1" applyProtection="1">
      <alignment horizontal="center" vertical="center"/>
    </xf>
    <xf numFmtId="0" fontId="2" fillId="5" borderId="27" xfId="0" applyFont="1" applyFill="1" applyBorder="1" applyAlignment="1" applyProtection="1">
      <alignment horizontal="left" vertical="center"/>
    </xf>
    <xf numFmtId="0" fontId="2" fillId="5" borderId="31" xfId="0" applyFont="1" applyFill="1" applyBorder="1" applyAlignment="1" applyProtection="1">
      <alignment horizontal="left" vertical="center"/>
    </xf>
    <xf numFmtId="0" fontId="2" fillId="5" borderId="28" xfId="0" applyFont="1" applyFill="1" applyBorder="1" applyAlignment="1" applyProtection="1">
      <alignment horizontal="left" vertical="center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horizontal="left" vertical="center" wrapText="1"/>
    </xf>
    <xf numFmtId="0" fontId="3" fillId="3" borderId="24" xfId="0" applyFont="1" applyFill="1" applyBorder="1" applyAlignment="1" applyProtection="1">
      <alignment horizontal="left" vertical="center" wrapText="1"/>
    </xf>
    <xf numFmtId="0" fontId="3" fillId="3" borderId="25" xfId="0" applyFont="1" applyFill="1" applyBorder="1" applyAlignment="1" applyProtection="1">
      <alignment horizontal="left" vertical="center" wrapText="1"/>
    </xf>
    <xf numFmtId="0" fontId="3" fillId="3" borderId="6" xfId="0" applyFont="1" applyFill="1" applyBorder="1" applyAlignment="1" applyProtection="1">
      <alignment horizontal="left" vertical="center" wrapText="1"/>
    </xf>
    <xf numFmtId="0" fontId="0" fillId="3" borderId="6" xfId="0" applyFill="1" applyBorder="1" applyAlignment="1" applyProtection="1"/>
    <xf numFmtId="0" fontId="3" fillId="3" borderId="13" xfId="0" applyFont="1" applyFill="1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 wrapText="1"/>
    </xf>
    <xf numFmtId="0" fontId="3" fillId="3" borderId="14" xfId="0" applyFont="1" applyFill="1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10" fontId="20" fillId="2" borderId="27" xfId="1" applyNumberFormat="1" applyFont="1" applyFill="1" applyBorder="1" applyAlignment="1" applyProtection="1">
      <alignment horizontal="center" vertical="center" wrapText="1"/>
    </xf>
    <xf numFmtId="10" fontId="20" fillId="2" borderId="28" xfId="1" applyNumberFormat="1" applyFont="1" applyFill="1" applyBorder="1" applyAlignment="1" applyProtection="1">
      <alignment horizontal="center" vertical="center" wrapText="1"/>
    </xf>
    <xf numFmtId="2" fontId="3" fillId="2" borderId="27" xfId="0" applyNumberFormat="1" applyFont="1" applyFill="1" applyBorder="1" applyAlignment="1" applyProtection="1">
      <alignment horizontal="center" vertical="center" wrapText="1"/>
    </xf>
    <xf numFmtId="2" fontId="3" fillId="2" borderId="28" xfId="0" applyNumberFormat="1" applyFont="1" applyFill="1" applyBorder="1" applyAlignment="1" applyProtection="1">
      <alignment horizontal="center" vertical="center" wrapText="1"/>
    </xf>
    <xf numFmtId="4" fontId="20" fillId="2" borderId="27" xfId="1" applyNumberFormat="1" applyFont="1" applyFill="1" applyBorder="1" applyAlignment="1" applyProtection="1">
      <alignment horizontal="center" vertical="center" wrapText="1"/>
    </xf>
    <xf numFmtId="4" fontId="20" fillId="2" borderId="28" xfId="1" applyNumberFormat="1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left" vertical="center" wrapText="1"/>
    </xf>
    <xf numFmtId="0" fontId="3" fillId="3" borderId="21" xfId="0" applyFont="1" applyFill="1" applyBorder="1" applyAlignment="1" applyProtection="1">
      <alignment horizontal="left" vertical="center" wrapText="1"/>
    </xf>
    <xf numFmtId="0" fontId="3" fillId="3" borderId="22" xfId="0" applyFont="1" applyFill="1" applyBorder="1" applyAlignment="1" applyProtection="1">
      <alignment horizontal="left" vertical="center" wrapText="1"/>
    </xf>
    <xf numFmtId="0" fontId="21" fillId="14" borderId="27" xfId="0" applyFont="1" applyFill="1" applyBorder="1" applyAlignment="1" applyProtection="1">
      <alignment horizontal="center" vertical="center" wrapText="1"/>
    </xf>
    <xf numFmtId="0" fontId="21" fillId="14" borderId="28" xfId="0" applyFont="1" applyFill="1" applyBorder="1" applyAlignment="1" applyProtection="1">
      <alignment horizontal="center" vertical="center" wrapText="1"/>
    </xf>
    <xf numFmtId="14" fontId="3" fillId="0" borderId="0" xfId="0" applyNumberFormat="1" applyFont="1" applyFill="1" applyBorder="1" applyAlignment="1" applyProtection="1">
      <alignment horizontal="center" vertical="center" wrapText="1"/>
    </xf>
    <xf numFmtId="14" fontId="3" fillId="0" borderId="7" xfId="0" applyNumberFormat="1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26" fillId="15" borderId="24" xfId="0" applyFont="1" applyFill="1" applyBorder="1" applyAlignment="1" applyProtection="1">
      <alignment horizontal="center" vertical="center" wrapText="1"/>
    </xf>
    <xf numFmtId="0" fontId="26" fillId="15" borderId="24" xfId="0" applyFont="1" applyFill="1" applyBorder="1" applyAlignment="1" applyProtection="1">
      <alignment horizontal="center" vertical="center"/>
    </xf>
    <xf numFmtId="14" fontId="3" fillId="0" borderId="13" xfId="0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left" vertical="center" wrapText="1"/>
    </xf>
    <xf numFmtId="0" fontId="0" fillId="3" borderId="3" xfId="0" applyFill="1" applyBorder="1" applyAlignment="1" applyProtection="1">
      <alignment vertical="center"/>
    </xf>
    <xf numFmtId="0" fontId="0" fillId="3" borderId="11" xfId="0" applyFill="1" applyBorder="1" applyAlignment="1" applyProtection="1">
      <alignment vertical="center"/>
    </xf>
    <xf numFmtId="0" fontId="0" fillId="3" borderId="10" xfId="0" applyFill="1" applyBorder="1" applyAlignment="1" applyProtection="1">
      <alignment vertical="center"/>
    </xf>
    <xf numFmtId="0" fontId="0" fillId="3" borderId="14" xfId="0" applyFill="1" applyBorder="1" applyAlignment="1" applyProtection="1">
      <alignment vertical="center"/>
    </xf>
    <xf numFmtId="0" fontId="0" fillId="3" borderId="15" xfId="0" applyFill="1" applyBorder="1" applyAlignment="1" applyProtection="1">
      <alignment vertical="center"/>
    </xf>
    <xf numFmtId="0" fontId="0" fillId="3" borderId="4" xfId="0" applyFill="1" applyBorder="1" applyAlignment="1" applyProtection="1">
      <alignment vertical="center"/>
    </xf>
    <xf numFmtId="0" fontId="0" fillId="3" borderId="13" xfId="0" applyFill="1" applyBorder="1" applyAlignment="1" applyProtection="1">
      <alignment vertical="center"/>
    </xf>
    <xf numFmtId="0" fontId="0" fillId="3" borderId="7" xfId="0" applyFill="1" applyBorder="1" applyAlignment="1" applyProtection="1">
      <alignment vertical="center"/>
    </xf>
    <xf numFmtId="0" fontId="0" fillId="3" borderId="6" xfId="0" applyFill="1" applyBorder="1" applyAlignment="1" applyProtection="1">
      <alignment vertical="center"/>
    </xf>
    <xf numFmtId="0" fontId="26" fillId="16" borderId="24" xfId="0" applyFont="1" applyFill="1" applyBorder="1" applyAlignment="1" applyProtection="1">
      <alignment horizontal="center" vertical="center" wrapText="1"/>
    </xf>
    <xf numFmtId="0" fontId="26" fillId="16" borderId="24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23" fillId="3" borderId="27" xfId="0" applyFont="1" applyFill="1" applyBorder="1" applyAlignment="1" applyProtection="1">
      <alignment horizontal="left" vertical="center" wrapText="1"/>
    </xf>
    <xf numFmtId="0" fontId="23" fillId="3" borderId="31" xfId="0" applyFont="1" applyFill="1" applyBorder="1" applyAlignment="1" applyProtection="1">
      <alignment horizontal="left" vertical="center" wrapText="1"/>
    </xf>
    <xf numFmtId="0" fontId="23" fillId="3" borderId="28" xfId="0" applyFont="1" applyFill="1" applyBorder="1" applyAlignment="1" applyProtection="1">
      <alignment horizontal="left" vertical="center" wrapText="1"/>
    </xf>
    <xf numFmtId="0" fontId="23" fillId="17" borderId="27" xfId="0" applyFont="1" applyFill="1" applyBorder="1" applyAlignment="1" applyProtection="1">
      <alignment horizontal="left" vertical="center" wrapText="1"/>
    </xf>
    <xf numFmtId="0" fontId="23" fillId="17" borderId="31" xfId="0" applyFont="1" applyFill="1" applyBorder="1" applyAlignment="1" applyProtection="1">
      <alignment horizontal="left" vertical="center" wrapText="1"/>
    </xf>
    <xf numFmtId="0" fontId="23" fillId="17" borderId="28" xfId="0" applyFont="1" applyFill="1" applyBorder="1" applyAlignment="1" applyProtection="1">
      <alignment horizontal="left" vertical="center" wrapText="1"/>
    </xf>
    <xf numFmtId="0" fontId="21" fillId="13" borderId="16" xfId="0" applyFont="1" applyFill="1" applyBorder="1" applyAlignment="1" applyProtection="1">
      <alignment horizontal="left" vertical="center" wrapText="1"/>
    </xf>
    <xf numFmtId="0" fontId="19" fillId="18" borderId="8" xfId="0" applyFont="1" applyFill="1" applyBorder="1" applyAlignment="1" applyProtection="1">
      <alignment horizontal="left" vertical="center" wrapText="1"/>
    </xf>
    <xf numFmtId="0" fontId="19" fillId="18" borderId="9" xfId="0" applyFont="1" applyFill="1" applyBorder="1" applyAlignment="1" applyProtection="1">
      <alignment horizontal="left" vertical="center" wrapText="1"/>
    </xf>
    <xf numFmtId="14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/>
    <xf numFmtId="14" fontId="3" fillId="3" borderId="11" xfId="0" applyNumberFormat="1" applyFont="1" applyFill="1" applyBorder="1" applyAlignment="1" applyProtection="1">
      <alignment horizontal="center" vertical="center" wrapText="1"/>
    </xf>
    <xf numFmtId="14" fontId="3" fillId="3" borderId="7" xfId="0" applyNumberFormat="1" applyFont="1" applyFill="1" applyBorder="1" applyAlignment="1" applyProtection="1">
      <alignment horizontal="center" vertical="center" wrapText="1"/>
    </xf>
    <xf numFmtId="14" fontId="3" fillId="3" borderId="4" xfId="0" applyNumberFormat="1" applyFont="1" applyFill="1" applyBorder="1" applyAlignment="1" applyProtection="1">
      <alignment horizontal="center" vertical="center" wrapText="1"/>
    </xf>
    <xf numFmtId="0" fontId="18" fillId="3" borderId="10" xfId="0" applyFont="1" applyFill="1" applyBorder="1" applyAlignment="1" applyProtection="1">
      <alignment horizontal="center" vertical="center"/>
    </xf>
    <xf numFmtId="0" fontId="18" fillId="3" borderId="15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</cellXfs>
  <cellStyles count="7">
    <cellStyle name="Hyperlink_Kalenderwochen 2016" xfId="3" xr:uid="{00000000-0005-0000-0000-000000000000}"/>
    <cellStyle name="Komma" xfId="1" builtinId="3"/>
    <cellStyle name="Prozent" xfId="5" builtinId="5"/>
    <cellStyle name="Standard" xfId="0" builtinId="0"/>
    <cellStyle name="Standard 2" xfId="2" xr:uid="{00000000-0005-0000-0000-000004000000}"/>
    <cellStyle name="Standard 3" xfId="6" xr:uid="{00000000-0005-0000-0000-000005000000}"/>
    <cellStyle name="Währung" xfId="4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kalenderpedia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00"/>
  <sheetViews>
    <sheetView showGridLines="0" tabSelected="1" zoomScale="80" zoomScaleNormal="80" workbookViewId="0">
      <selection sqref="A1:C1"/>
    </sheetView>
  </sheetViews>
  <sheetFormatPr baseColWidth="10" defaultRowHeight="15"/>
  <cols>
    <col min="1" max="1" width="55.1640625" customWidth="1"/>
    <col min="2" max="2" width="89.5" customWidth="1"/>
    <col min="3" max="3" width="12.1640625" bestFit="1" customWidth="1"/>
  </cols>
  <sheetData>
    <row r="1" spans="1:3" ht="20" thickBot="1">
      <c r="A1" s="206"/>
      <c r="B1" s="206"/>
      <c r="C1" s="206"/>
    </row>
    <row r="2" spans="1:3" s="2" customFormat="1" ht="20" thickBot="1">
      <c r="A2" s="64" t="s">
        <v>433</v>
      </c>
      <c r="B2" s="65"/>
      <c r="C2" s="66"/>
    </row>
    <row r="3" spans="1:3" ht="16" thickBot="1">
      <c r="A3" s="5"/>
      <c r="B3" s="5"/>
      <c r="C3" s="5"/>
    </row>
    <row r="4" spans="1:3" ht="22.5" customHeight="1" thickBot="1">
      <c r="A4" s="79" t="s">
        <v>0</v>
      </c>
      <c r="B4" s="80"/>
      <c r="C4" s="81"/>
    </row>
    <row r="5" spans="1:3" ht="16" thickBot="1">
      <c r="A5" s="5"/>
      <c r="B5" s="5"/>
      <c r="C5" s="5"/>
    </row>
    <row r="6" spans="1:3" ht="51" customHeight="1" thickBot="1">
      <c r="A6" s="70" t="s">
        <v>31</v>
      </c>
      <c r="B6" s="207"/>
      <c r="C6" s="208"/>
    </row>
    <row r="7" spans="1:3" ht="30" customHeight="1" thickBot="1">
      <c r="A7" s="71" t="s">
        <v>2</v>
      </c>
      <c r="B7" s="209"/>
      <c r="C7" s="208"/>
    </row>
    <row r="8" spans="1:3" ht="30" customHeight="1" thickBot="1">
      <c r="A8" s="71" t="s">
        <v>3</v>
      </c>
      <c r="B8" s="209"/>
      <c r="C8" s="208"/>
    </row>
    <row r="9" spans="1:3" ht="16" thickBot="1">
      <c r="A9" s="77"/>
      <c r="B9" s="77"/>
      <c r="C9" s="77"/>
    </row>
    <row r="10" spans="1:3" ht="35" customHeight="1" thickBot="1">
      <c r="A10" s="82" t="s">
        <v>4</v>
      </c>
      <c r="B10" s="83" t="s">
        <v>533</v>
      </c>
      <c r="C10" s="83" t="s">
        <v>5</v>
      </c>
    </row>
    <row r="11" spans="1:3" ht="20" customHeight="1" thickBot="1">
      <c r="A11" s="71">
        <v>1</v>
      </c>
      <c r="B11" s="72" t="s">
        <v>6</v>
      </c>
      <c r="C11" s="6"/>
    </row>
    <row r="12" spans="1:3" ht="20" customHeight="1" thickBot="1">
      <c r="A12" s="84" t="s">
        <v>26</v>
      </c>
      <c r="B12" s="85" t="s">
        <v>7</v>
      </c>
      <c r="C12" s="4"/>
    </row>
    <row r="13" spans="1:3" ht="18" thickBot="1">
      <c r="A13" s="76"/>
      <c r="B13" s="77"/>
      <c r="C13" s="86"/>
    </row>
    <row r="14" spans="1:3" ht="48" customHeight="1" thickBot="1">
      <c r="A14" s="87">
        <v>2</v>
      </c>
      <c r="B14" s="88" t="s">
        <v>21</v>
      </c>
      <c r="C14" s="89" t="str">
        <f>IF(ISERROR(ROUND(C11/C12,2)),"",ROUND(C11/C12,2))</f>
        <v/>
      </c>
    </row>
    <row r="15" spans="1:3">
      <c r="A15" s="77"/>
      <c r="B15" s="77"/>
      <c r="C15" s="77"/>
    </row>
    <row r="16" spans="1:3" ht="7.5" customHeight="1">
      <c r="A16" s="5"/>
      <c r="B16" s="5"/>
      <c r="C16" s="5"/>
    </row>
    <row r="17" spans="1:3" ht="27" customHeight="1">
      <c r="A17" s="78" t="s">
        <v>18</v>
      </c>
      <c r="B17" s="5"/>
      <c r="C17" s="5"/>
    </row>
    <row r="18" spans="1:3" ht="39" customHeight="1">
      <c r="A18" s="78" t="s">
        <v>19</v>
      </c>
      <c r="B18" s="205" t="s">
        <v>27</v>
      </c>
      <c r="C18" s="205"/>
    </row>
    <row r="19" spans="1:3" ht="39" customHeight="1">
      <c r="A19" s="78" t="s">
        <v>20</v>
      </c>
      <c r="B19" s="205" t="s">
        <v>27</v>
      </c>
      <c r="C19" s="205"/>
    </row>
    <row r="20" spans="1:3" ht="39" customHeight="1">
      <c r="A20" s="78" t="s">
        <v>514</v>
      </c>
      <c r="B20" s="205" t="s">
        <v>27</v>
      </c>
      <c r="C20" s="205"/>
    </row>
    <row r="100" spans="24:24">
      <c r="X100" s="90" t="s">
        <v>435</v>
      </c>
    </row>
  </sheetData>
  <sheetProtection algorithmName="SHA-512" hashValue="GeQqqmXduKRTAeF+pFlzz7nFxeECSTMRr6jnrc4i+Zbe9LSZJLaUSO1aOG40qXnsi7kmm//4doZm92CzWVSxGA==" saltValue="uzcCwC8ekoOtHgeyFOlZ1w==" spinCount="100000" sheet="1" objects="1" scenarios="1"/>
  <dataConsolidate/>
  <mergeCells count="7">
    <mergeCell ref="B20:C20"/>
    <mergeCell ref="B19:C19"/>
    <mergeCell ref="A1:C1"/>
    <mergeCell ref="B6:C6"/>
    <mergeCell ref="B7:C7"/>
    <mergeCell ref="B8:C8"/>
    <mergeCell ref="B18:C18"/>
  </mergeCells>
  <pageMargins left="0" right="0" top="0.78740157480314965" bottom="0.78740157480314965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5"/>
  <sheetViews>
    <sheetView topLeftCell="A21" workbookViewId="0">
      <selection activeCell="K28" sqref="K28:K29"/>
    </sheetView>
  </sheetViews>
  <sheetFormatPr baseColWidth="10" defaultRowHeight="15"/>
  <cols>
    <col min="1" max="1" width="12.1640625" style="28" bestFit="1" customWidth="1"/>
    <col min="2" max="7" width="11.5" style="28"/>
  </cols>
  <sheetData>
    <row r="1" spans="1:8" ht="30">
      <c r="A1" s="8">
        <v>2021</v>
      </c>
    </row>
    <row r="4" spans="1:8">
      <c r="A4">
        <v>1</v>
      </c>
      <c r="B4" s="28">
        <v>44200</v>
      </c>
      <c r="C4" s="28">
        <v>44201</v>
      </c>
      <c r="D4" s="28">
        <v>44202</v>
      </c>
      <c r="E4" s="28">
        <v>44203</v>
      </c>
      <c r="F4" s="28">
        <v>44204</v>
      </c>
      <c r="G4" s="28">
        <v>44205</v>
      </c>
      <c r="H4" s="28">
        <v>44206</v>
      </c>
    </row>
    <row r="5" spans="1:8">
      <c r="A5">
        <v>2</v>
      </c>
      <c r="B5" s="28">
        <v>44207</v>
      </c>
      <c r="C5" s="28">
        <v>44208</v>
      </c>
      <c r="D5" s="28">
        <v>44209</v>
      </c>
      <c r="E5" s="28">
        <v>44210</v>
      </c>
      <c r="F5" s="28">
        <v>44211</v>
      </c>
      <c r="G5" s="28">
        <v>44212</v>
      </c>
      <c r="H5" s="28">
        <v>44213</v>
      </c>
    </row>
    <row r="6" spans="1:8">
      <c r="A6">
        <v>3</v>
      </c>
      <c r="B6" s="28">
        <v>44214</v>
      </c>
      <c r="C6" s="28">
        <v>44215</v>
      </c>
      <c r="D6" s="28">
        <v>44216</v>
      </c>
      <c r="E6" s="28">
        <v>44217</v>
      </c>
      <c r="F6" s="28">
        <v>44218</v>
      </c>
      <c r="G6" s="28">
        <v>44219</v>
      </c>
      <c r="H6" s="28">
        <v>44220</v>
      </c>
    </row>
    <row r="7" spans="1:8">
      <c r="A7">
        <v>4</v>
      </c>
      <c r="B7" s="28">
        <v>44221</v>
      </c>
      <c r="C7" s="28">
        <v>44222</v>
      </c>
      <c r="D7" s="28">
        <v>44223</v>
      </c>
      <c r="E7" s="28">
        <v>44224</v>
      </c>
      <c r="F7" s="28">
        <v>44225</v>
      </c>
      <c r="G7" s="28">
        <v>44226</v>
      </c>
      <c r="H7" s="28">
        <v>44227</v>
      </c>
    </row>
    <row r="8" spans="1:8">
      <c r="A8">
        <v>5</v>
      </c>
      <c r="B8" s="28">
        <v>44228</v>
      </c>
      <c r="C8" s="28">
        <v>44229</v>
      </c>
      <c r="D8" s="28">
        <v>44230</v>
      </c>
      <c r="E8" s="28">
        <v>44231</v>
      </c>
      <c r="F8" s="28">
        <v>44232</v>
      </c>
      <c r="G8" s="28">
        <v>44233</v>
      </c>
      <c r="H8" s="28">
        <v>44234</v>
      </c>
    </row>
    <row r="9" spans="1:8">
      <c r="A9">
        <v>6</v>
      </c>
      <c r="B9" s="28">
        <v>44235</v>
      </c>
      <c r="C9" s="28">
        <v>44236</v>
      </c>
      <c r="D9" s="28">
        <v>44237</v>
      </c>
      <c r="E9" s="28">
        <v>44238</v>
      </c>
      <c r="F9" s="28">
        <v>44239</v>
      </c>
      <c r="G9" s="28">
        <v>44240</v>
      </c>
      <c r="H9" s="28">
        <v>44241</v>
      </c>
    </row>
    <row r="10" spans="1:8">
      <c r="A10">
        <v>7</v>
      </c>
      <c r="B10" s="28">
        <v>44242</v>
      </c>
      <c r="C10" s="28">
        <v>44243</v>
      </c>
      <c r="D10" s="28">
        <v>44244</v>
      </c>
      <c r="E10" s="28">
        <v>44245</v>
      </c>
      <c r="F10" s="28">
        <v>44246</v>
      </c>
      <c r="G10" s="28">
        <v>44247</v>
      </c>
      <c r="H10" s="28">
        <v>44248</v>
      </c>
    </row>
    <row r="11" spans="1:8">
      <c r="A11">
        <v>8</v>
      </c>
      <c r="B11" s="28">
        <v>44249</v>
      </c>
      <c r="C11" s="28">
        <v>44250</v>
      </c>
      <c r="D11" s="28">
        <v>44251</v>
      </c>
      <c r="E11" s="28">
        <v>44252</v>
      </c>
      <c r="F11" s="28">
        <v>44253</v>
      </c>
      <c r="G11" s="28">
        <v>44254</v>
      </c>
      <c r="H11" s="28">
        <v>44255</v>
      </c>
    </row>
    <row r="12" spans="1:8">
      <c r="A12">
        <v>9</v>
      </c>
      <c r="B12" s="28">
        <v>44256</v>
      </c>
      <c r="C12" s="28">
        <v>44257</v>
      </c>
      <c r="D12" s="28">
        <v>44258</v>
      </c>
      <c r="E12" s="28">
        <v>44259</v>
      </c>
      <c r="F12" s="28">
        <v>44260</v>
      </c>
      <c r="G12" s="28">
        <v>44261</v>
      </c>
      <c r="H12" s="28">
        <v>44262</v>
      </c>
    </row>
    <row r="13" spans="1:8">
      <c r="A13">
        <v>10</v>
      </c>
      <c r="B13" s="28">
        <v>44263</v>
      </c>
      <c r="C13" s="28">
        <v>44264</v>
      </c>
      <c r="D13" s="28">
        <v>44265</v>
      </c>
      <c r="E13" s="28">
        <v>44266</v>
      </c>
      <c r="F13" s="28">
        <v>44267</v>
      </c>
      <c r="G13" s="28">
        <v>44268</v>
      </c>
      <c r="H13" s="28">
        <v>44269</v>
      </c>
    </row>
    <row r="14" spans="1:8">
      <c r="A14">
        <v>11</v>
      </c>
      <c r="B14" s="28">
        <v>44270</v>
      </c>
      <c r="C14" s="28">
        <v>44271</v>
      </c>
      <c r="D14" s="28">
        <v>44272</v>
      </c>
      <c r="E14" s="28">
        <v>44273</v>
      </c>
      <c r="F14" s="28">
        <v>44274</v>
      </c>
      <c r="G14" s="28">
        <v>44275</v>
      </c>
      <c r="H14" s="28">
        <v>44276</v>
      </c>
    </row>
    <row r="15" spans="1:8">
      <c r="A15">
        <v>12</v>
      </c>
      <c r="B15" s="28">
        <v>44277</v>
      </c>
      <c r="C15" s="28">
        <v>44278</v>
      </c>
      <c r="D15" s="28">
        <v>44279</v>
      </c>
      <c r="E15" s="28">
        <v>44280</v>
      </c>
      <c r="F15" s="28">
        <v>44281</v>
      </c>
      <c r="G15" s="28">
        <v>44282</v>
      </c>
      <c r="H15" s="28">
        <v>44283</v>
      </c>
    </row>
    <row r="16" spans="1:8">
      <c r="A16">
        <v>13</v>
      </c>
      <c r="B16" s="28">
        <v>44284</v>
      </c>
      <c r="C16" s="28">
        <v>44285</v>
      </c>
      <c r="D16" s="28">
        <v>44286</v>
      </c>
      <c r="E16" s="28">
        <v>44287</v>
      </c>
      <c r="F16" s="28">
        <v>44288</v>
      </c>
      <c r="G16" s="28">
        <v>44289</v>
      </c>
      <c r="H16" s="28">
        <v>44290</v>
      </c>
    </row>
    <row r="17" spans="1:8">
      <c r="A17">
        <v>14</v>
      </c>
      <c r="B17" s="28">
        <v>44291</v>
      </c>
      <c r="C17" s="28">
        <v>44292</v>
      </c>
      <c r="D17" s="28">
        <v>44293</v>
      </c>
      <c r="E17" s="28">
        <v>44294</v>
      </c>
      <c r="F17" s="28">
        <v>44295</v>
      </c>
      <c r="G17" s="28">
        <v>44296</v>
      </c>
      <c r="H17" s="28">
        <v>44297</v>
      </c>
    </row>
    <row r="18" spans="1:8">
      <c r="A18">
        <v>15</v>
      </c>
      <c r="B18" s="28">
        <v>44298</v>
      </c>
      <c r="C18" s="28">
        <v>44299</v>
      </c>
      <c r="D18" s="28">
        <v>44300</v>
      </c>
      <c r="E18" s="28">
        <v>44301</v>
      </c>
      <c r="F18" s="28">
        <v>44302</v>
      </c>
      <c r="G18" s="28">
        <v>44303</v>
      </c>
      <c r="H18" s="28">
        <v>44304</v>
      </c>
    </row>
    <row r="19" spans="1:8">
      <c r="A19">
        <v>16</v>
      </c>
      <c r="B19" s="28">
        <v>44305</v>
      </c>
      <c r="C19" s="28">
        <v>44306</v>
      </c>
      <c r="D19" s="28">
        <v>44307</v>
      </c>
      <c r="E19" s="28">
        <v>44308</v>
      </c>
      <c r="F19" s="28">
        <v>44309</v>
      </c>
      <c r="G19" s="28">
        <v>44310</v>
      </c>
      <c r="H19" s="28">
        <v>44311</v>
      </c>
    </row>
    <row r="20" spans="1:8">
      <c r="A20">
        <v>17</v>
      </c>
      <c r="B20" s="28">
        <v>44312</v>
      </c>
      <c r="C20" s="28">
        <v>44313</v>
      </c>
      <c r="D20" s="28">
        <v>44314</v>
      </c>
      <c r="E20" s="28">
        <v>44315</v>
      </c>
      <c r="F20" s="28">
        <v>44316</v>
      </c>
      <c r="G20" s="28">
        <v>44317</v>
      </c>
      <c r="H20" s="28">
        <v>44318</v>
      </c>
    </row>
    <row r="21" spans="1:8">
      <c r="A21">
        <v>18</v>
      </c>
      <c r="B21" s="28">
        <v>44319</v>
      </c>
      <c r="C21" s="28">
        <v>44320</v>
      </c>
      <c r="D21" s="28">
        <v>44321</v>
      </c>
      <c r="E21" s="28">
        <v>44322</v>
      </c>
      <c r="F21" s="28">
        <v>44323</v>
      </c>
      <c r="G21" s="28">
        <v>44324</v>
      </c>
      <c r="H21" s="28">
        <v>44325</v>
      </c>
    </row>
    <row r="22" spans="1:8">
      <c r="A22">
        <v>19</v>
      </c>
      <c r="B22" s="28">
        <v>44326</v>
      </c>
      <c r="C22" s="28">
        <v>44327</v>
      </c>
      <c r="D22" s="28">
        <v>44328</v>
      </c>
      <c r="E22" s="28">
        <v>44329</v>
      </c>
      <c r="F22" s="28">
        <v>44330</v>
      </c>
      <c r="G22" s="28">
        <v>44331</v>
      </c>
      <c r="H22" s="28">
        <v>44332</v>
      </c>
    </row>
    <row r="23" spans="1:8">
      <c r="A23">
        <v>20</v>
      </c>
      <c r="B23" s="28">
        <v>44333</v>
      </c>
      <c r="C23" s="28">
        <v>44334</v>
      </c>
      <c r="D23" s="28">
        <v>44335</v>
      </c>
      <c r="E23" s="28">
        <v>44336</v>
      </c>
      <c r="F23" s="28">
        <v>44337</v>
      </c>
      <c r="G23" s="28">
        <v>44338</v>
      </c>
      <c r="H23" s="28">
        <v>44339</v>
      </c>
    </row>
    <row r="24" spans="1:8">
      <c r="A24">
        <v>21</v>
      </c>
      <c r="B24" s="28">
        <v>44340</v>
      </c>
      <c r="C24" s="28">
        <v>44341</v>
      </c>
      <c r="D24" s="28">
        <v>44342</v>
      </c>
      <c r="E24" s="28">
        <v>44343</v>
      </c>
      <c r="F24" s="28">
        <v>44344</v>
      </c>
      <c r="G24" s="28">
        <v>44345</v>
      </c>
      <c r="H24" s="28">
        <v>44346</v>
      </c>
    </row>
    <row r="25" spans="1:8">
      <c r="A25">
        <v>22</v>
      </c>
      <c r="B25" s="28">
        <v>44347</v>
      </c>
      <c r="C25" s="28">
        <v>44348</v>
      </c>
      <c r="D25" s="28">
        <v>44349</v>
      </c>
      <c r="E25" s="28">
        <v>44350</v>
      </c>
      <c r="F25" s="28">
        <v>44351</v>
      </c>
      <c r="G25" s="28">
        <v>44352</v>
      </c>
      <c r="H25" s="28">
        <v>44353</v>
      </c>
    </row>
    <row r="26" spans="1:8">
      <c r="A26">
        <v>23</v>
      </c>
      <c r="B26" s="28">
        <v>44354</v>
      </c>
      <c r="C26" s="28">
        <v>44355</v>
      </c>
      <c r="D26" s="28">
        <v>44356</v>
      </c>
      <c r="E26" s="28">
        <v>44357</v>
      </c>
      <c r="F26" s="28">
        <v>44358</v>
      </c>
      <c r="G26" s="28">
        <v>44359</v>
      </c>
      <c r="H26" s="28">
        <v>44360</v>
      </c>
    </row>
    <row r="27" spans="1:8">
      <c r="A27">
        <v>24</v>
      </c>
      <c r="B27" s="28">
        <v>44361</v>
      </c>
      <c r="C27" s="28">
        <v>44362</v>
      </c>
      <c r="D27" s="28">
        <v>44363</v>
      </c>
      <c r="E27" s="28">
        <v>44364</v>
      </c>
      <c r="F27" s="28">
        <v>44365</v>
      </c>
      <c r="G27" s="28">
        <v>44366</v>
      </c>
      <c r="H27" s="28">
        <v>44367</v>
      </c>
    </row>
    <row r="28" spans="1:8">
      <c r="A28">
        <v>25</v>
      </c>
      <c r="B28" s="28">
        <v>44368</v>
      </c>
      <c r="C28" s="28">
        <v>44369</v>
      </c>
      <c r="D28" s="28">
        <v>44370</v>
      </c>
      <c r="E28" s="28">
        <v>44371</v>
      </c>
      <c r="F28" s="28">
        <v>44372</v>
      </c>
      <c r="G28" s="28">
        <v>44373</v>
      </c>
      <c r="H28" s="28">
        <v>44374</v>
      </c>
    </row>
    <row r="29" spans="1:8">
      <c r="A29">
        <v>26</v>
      </c>
      <c r="B29" s="28">
        <v>44375</v>
      </c>
      <c r="C29" s="28">
        <v>44376</v>
      </c>
      <c r="D29" s="28">
        <v>44377</v>
      </c>
      <c r="E29" s="28">
        <v>44378</v>
      </c>
      <c r="F29" s="28">
        <v>44379</v>
      </c>
      <c r="G29" s="28">
        <v>44380</v>
      </c>
      <c r="H29" s="28">
        <v>44381</v>
      </c>
    </row>
    <row r="30" spans="1:8">
      <c r="A30">
        <v>27</v>
      </c>
      <c r="B30" s="28">
        <v>44382</v>
      </c>
      <c r="C30" s="28">
        <v>44383</v>
      </c>
      <c r="D30" s="28">
        <v>44384</v>
      </c>
      <c r="E30" s="28">
        <v>44385</v>
      </c>
      <c r="F30" s="28">
        <v>44386</v>
      </c>
      <c r="G30" s="28">
        <v>44387</v>
      </c>
      <c r="H30" s="28">
        <v>44388</v>
      </c>
    </row>
    <row r="31" spans="1:8">
      <c r="A31">
        <v>28</v>
      </c>
      <c r="B31" s="28">
        <v>44389</v>
      </c>
      <c r="C31" s="28">
        <v>44390</v>
      </c>
      <c r="D31" s="28">
        <v>44391</v>
      </c>
      <c r="E31" s="28">
        <v>44392</v>
      </c>
      <c r="F31" s="28">
        <v>44393</v>
      </c>
      <c r="G31" s="28">
        <v>44394</v>
      </c>
      <c r="H31" s="28">
        <v>44395</v>
      </c>
    </row>
    <row r="32" spans="1:8">
      <c r="A32">
        <v>29</v>
      </c>
      <c r="B32" s="28">
        <v>44396</v>
      </c>
      <c r="C32" s="28">
        <v>44397</v>
      </c>
      <c r="D32" s="28">
        <v>44398</v>
      </c>
      <c r="E32" s="28">
        <v>44399</v>
      </c>
      <c r="F32" s="28">
        <v>44400</v>
      </c>
      <c r="G32" s="28">
        <v>44401</v>
      </c>
      <c r="H32" s="28">
        <v>44402</v>
      </c>
    </row>
    <row r="33" spans="1:8">
      <c r="A33">
        <v>30</v>
      </c>
      <c r="B33" s="28">
        <v>44403</v>
      </c>
      <c r="C33" s="28">
        <v>44404</v>
      </c>
      <c r="D33" s="28">
        <v>44405</v>
      </c>
      <c r="E33" s="28">
        <v>44406</v>
      </c>
      <c r="F33" s="28">
        <v>44407</v>
      </c>
      <c r="G33" s="28">
        <v>44408</v>
      </c>
      <c r="H33" s="28">
        <v>44409</v>
      </c>
    </row>
    <row r="34" spans="1:8">
      <c r="A34">
        <v>31</v>
      </c>
      <c r="B34" s="28">
        <v>44410</v>
      </c>
      <c r="C34" s="28">
        <v>44411</v>
      </c>
      <c r="D34" s="28">
        <v>44412</v>
      </c>
      <c r="E34" s="28">
        <v>44413</v>
      </c>
      <c r="F34" s="28">
        <v>44414</v>
      </c>
      <c r="G34" s="28">
        <v>44415</v>
      </c>
      <c r="H34" s="28">
        <v>44416</v>
      </c>
    </row>
    <row r="35" spans="1:8">
      <c r="A35">
        <v>32</v>
      </c>
      <c r="B35" s="28">
        <v>44417</v>
      </c>
      <c r="C35" s="28">
        <v>44418</v>
      </c>
      <c r="D35" s="28">
        <v>44419</v>
      </c>
      <c r="E35" s="28">
        <v>44420</v>
      </c>
      <c r="F35" s="28">
        <v>44421</v>
      </c>
      <c r="G35" s="28">
        <v>44422</v>
      </c>
      <c r="H35" s="28">
        <v>44423</v>
      </c>
    </row>
    <row r="36" spans="1:8">
      <c r="A36">
        <v>33</v>
      </c>
      <c r="B36" s="28">
        <v>44424</v>
      </c>
      <c r="C36" s="28">
        <v>44425</v>
      </c>
      <c r="D36" s="28">
        <v>44426</v>
      </c>
      <c r="E36" s="28">
        <v>44427</v>
      </c>
      <c r="F36" s="28">
        <v>44428</v>
      </c>
      <c r="G36" s="28">
        <v>44429</v>
      </c>
      <c r="H36" s="28">
        <v>44430</v>
      </c>
    </row>
    <row r="37" spans="1:8">
      <c r="A37">
        <v>34</v>
      </c>
      <c r="B37" s="28">
        <v>44431</v>
      </c>
      <c r="C37" s="28">
        <v>44432</v>
      </c>
      <c r="D37" s="28">
        <v>44433</v>
      </c>
      <c r="E37" s="28">
        <v>44434</v>
      </c>
      <c r="F37" s="28">
        <v>44435</v>
      </c>
      <c r="G37" s="28">
        <v>44436</v>
      </c>
      <c r="H37" s="28">
        <v>44437</v>
      </c>
    </row>
    <row r="38" spans="1:8">
      <c r="A38">
        <v>35</v>
      </c>
      <c r="B38" s="28">
        <v>44438</v>
      </c>
      <c r="C38" s="28">
        <v>44439</v>
      </c>
      <c r="D38" s="28">
        <v>44440</v>
      </c>
      <c r="E38" s="28">
        <v>44441</v>
      </c>
      <c r="F38" s="28">
        <v>44442</v>
      </c>
      <c r="G38" s="28">
        <v>44443</v>
      </c>
      <c r="H38" s="28">
        <v>44444</v>
      </c>
    </row>
    <row r="39" spans="1:8">
      <c r="A39">
        <v>36</v>
      </c>
      <c r="B39" s="28">
        <v>44445</v>
      </c>
      <c r="C39" s="28">
        <v>44446</v>
      </c>
      <c r="D39" s="28">
        <v>44447</v>
      </c>
      <c r="E39" s="28">
        <v>44448</v>
      </c>
      <c r="F39" s="28">
        <v>44449</v>
      </c>
      <c r="G39" s="28">
        <v>44450</v>
      </c>
      <c r="H39" s="28">
        <v>44451</v>
      </c>
    </row>
    <row r="40" spans="1:8">
      <c r="A40">
        <v>37</v>
      </c>
      <c r="B40" s="28">
        <v>44452</v>
      </c>
      <c r="C40" s="28">
        <v>44453</v>
      </c>
      <c r="D40" s="28">
        <v>44454</v>
      </c>
      <c r="E40" s="28">
        <v>44455</v>
      </c>
      <c r="F40" s="28">
        <v>44456</v>
      </c>
      <c r="G40" s="28">
        <v>44457</v>
      </c>
      <c r="H40" s="28">
        <v>44458</v>
      </c>
    </row>
    <row r="41" spans="1:8">
      <c r="A41">
        <v>38</v>
      </c>
      <c r="B41" s="28">
        <v>44459</v>
      </c>
      <c r="C41" s="28">
        <v>44460</v>
      </c>
      <c r="D41" s="28">
        <v>44461</v>
      </c>
      <c r="E41" s="28">
        <v>44462</v>
      </c>
      <c r="F41" s="28">
        <v>44463</v>
      </c>
      <c r="G41" s="28">
        <v>44464</v>
      </c>
      <c r="H41" s="28">
        <v>44465</v>
      </c>
    </row>
    <row r="42" spans="1:8">
      <c r="A42">
        <v>39</v>
      </c>
      <c r="B42" s="28">
        <v>44466</v>
      </c>
      <c r="C42" s="28">
        <v>44467</v>
      </c>
      <c r="D42" s="28">
        <v>44468</v>
      </c>
      <c r="E42" s="28">
        <v>44469</v>
      </c>
      <c r="F42" s="28">
        <v>44470</v>
      </c>
      <c r="G42" s="28">
        <v>44471</v>
      </c>
      <c r="H42" s="28">
        <v>44472</v>
      </c>
    </row>
    <row r="43" spans="1:8">
      <c r="A43">
        <v>40</v>
      </c>
      <c r="B43" s="28">
        <v>44473</v>
      </c>
      <c r="C43" s="28">
        <v>44474</v>
      </c>
      <c r="D43" s="28">
        <v>44475</v>
      </c>
      <c r="E43" s="28">
        <v>44476</v>
      </c>
      <c r="F43" s="28">
        <v>44477</v>
      </c>
      <c r="G43" s="28">
        <v>44478</v>
      </c>
      <c r="H43" s="28">
        <v>44479</v>
      </c>
    </row>
    <row r="44" spans="1:8">
      <c r="A44">
        <v>41</v>
      </c>
      <c r="B44" s="28">
        <v>44480</v>
      </c>
      <c r="C44" s="28">
        <v>44481</v>
      </c>
      <c r="D44" s="28">
        <v>44482</v>
      </c>
      <c r="E44" s="28">
        <v>44483</v>
      </c>
      <c r="F44" s="28">
        <v>44484</v>
      </c>
      <c r="G44" s="28">
        <v>44485</v>
      </c>
      <c r="H44" s="28">
        <v>44486</v>
      </c>
    </row>
    <row r="45" spans="1:8">
      <c r="A45">
        <v>42</v>
      </c>
      <c r="B45" s="28">
        <v>44487</v>
      </c>
      <c r="C45" s="28">
        <v>44488</v>
      </c>
      <c r="D45" s="28">
        <v>44489</v>
      </c>
      <c r="E45" s="28">
        <v>44490</v>
      </c>
      <c r="F45" s="28">
        <v>44491</v>
      </c>
      <c r="G45" s="28">
        <v>44492</v>
      </c>
      <c r="H45" s="28">
        <v>44493</v>
      </c>
    </row>
    <row r="46" spans="1:8">
      <c r="A46">
        <v>43</v>
      </c>
      <c r="B46" s="28">
        <v>44494</v>
      </c>
      <c r="C46" s="28">
        <v>44495</v>
      </c>
      <c r="D46" s="28">
        <v>44496</v>
      </c>
      <c r="E46" s="28">
        <v>44497</v>
      </c>
      <c r="F46" s="28">
        <v>44498</v>
      </c>
      <c r="G46" s="28">
        <v>44499</v>
      </c>
      <c r="H46" s="28">
        <v>44500</v>
      </c>
    </row>
    <row r="47" spans="1:8">
      <c r="A47">
        <v>44</v>
      </c>
      <c r="B47" s="28">
        <v>44501</v>
      </c>
      <c r="C47" s="28">
        <v>44502</v>
      </c>
      <c r="D47" s="28">
        <v>44503</v>
      </c>
      <c r="E47" s="28">
        <v>44504</v>
      </c>
      <c r="F47" s="28">
        <v>44505</v>
      </c>
      <c r="G47" s="28">
        <v>44506</v>
      </c>
      <c r="H47" s="28">
        <v>44507</v>
      </c>
    </row>
    <row r="48" spans="1:8">
      <c r="A48">
        <v>45</v>
      </c>
      <c r="B48" s="28">
        <v>44508</v>
      </c>
      <c r="C48" s="28">
        <v>44509</v>
      </c>
      <c r="D48" s="28">
        <v>44510</v>
      </c>
      <c r="E48" s="28">
        <v>44511</v>
      </c>
      <c r="F48" s="28">
        <v>44512</v>
      </c>
      <c r="G48" s="28">
        <v>44513</v>
      </c>
      <c r="H48" s="28">
        <v>44514</v>
      </c>
    </row>
    <row r="49" spans="1:8">
      <c r="A49">
        <v>46</v>
      </c>
      <c r="B49" s="28">
        <v>44515</v>
      </c>
      <c r="C49" s="28">
        <v>44516</v>
      </c>
      <c r="D49" s="28">
        <v>44517</v>
      </c>
      <c r="E49" s="28">
        <v>44518</v>
      </c>
      <c r="F49" s="28">
        <v>44519</v>
      </c>
      <c r="G49" s="28">
        <v>44520</v>
      </c>
      <c r="H49" s="28">
        <v>44521</v>
      </c>
    </row>
    <row r="50" spans="1:8">
      <c r="A50">
        <v>47</v>
      </c>
      <c r="B50" s="28">
        <v>44522</v>
      </c>
      <c r="C50" s="28">
        <v>44523</v>
      </c>
      <c r="D50" s="28">
        <v>44524</v>
      </c>
      <c r="E50" s="28">
        <v>44525</v>
      </c>
      <c r="F50" s="28">
        <v>44526</v>
      </c>
      <c r="G50" s="28">
        <v>44527</v>
      </c>
      <c r="H50" s="28">
        <v>44528</v>
      </c>
    </row>
    <row r="51" spans="1:8">
      <c r="A51">
        <v>48</v>
      </c>
      <c r="B51" s="28">
        <v>44529</v>
      </c>
      <c r="C51" s="28">
        <v>44530</v>
      </c>
      <c r="D51" s="28">
        <v>44531</v>
      </c>
      <c r="E51" s="28">
        <v>44532</v>
      </c>
      <c r="F51" s="28">
        <v>44533</v>
      </c>
      <c r="G51" s="28">
        <v>44534</v>
      </c>
      <c r="H51" s="28">
        <v>44535</v>
      </c>
    </row>
    <row r="52" spans="1:8">
      <c r="A52">
        <v>49</v>
      </c>
      <c r="B52" s="28">
        <v>44536</v>
      </c>
      <c r="C52" s="28">
        <v>44537</v>
      </c>
      <c r="D52" s="28">
        <v>44538</v>
      </c>
      <c r="E52" s="28">
        <v>44539</v>
      </c>
      <c r="F52" s="28">
        <v>44540</v>
      </c>
      <c r="G52" s="28">
        <v>44541</v>
      </c>
      <c r="H52" s="28">
        <v>44542</v>
      </c>
    </row>
    <row r="53" spans="1:8">
      <c r="A53">
        <v>50</v>
      </c>
      <c r="B53" s="28">
        <v>44543</v>
      </c>
      <c r="C53" s="28">
        <v>44544</v>
      </c>
      <c r="D53" s="28">
        <v>44545</v>
      </c>
      <c r="E53" s="28">
        <v>44546</v>
      </c>
      <c r="F53" s="28">
        <v>44547</v>
      </c>
      <c r="G53" s="28">
        <v>44548</v>
      </c>
      <c r="H53" s="28">
        <v>44549</v>
      </c>
    </row>
    <row r="54" spans="1:8">
      <c r="A54">
        <v>51</v>
      </c>
      <c r="B54" s="28">
        <v>44550</v>
      </c>
      <c r="C54" s="28">
        <v>44551</v>
      </c>
      <c r="D54" s="28">
        <v>44552</v>
      </c>
      <c r="E54" s="28">
        <v>44553</v>
      </c>
      <c r="F54" s="28">
        <v>44554</v>
      </c>
      <c r="G54" s="28">
        <v>44555</v>
      </c>
      <c r="H54" s="28">
        <v>44556</v>
      </c>
    </row>
    <row r="55" spans="1:8">
      <c r="A55">
        <v>52</v>
      </c>
      <c r="B55" s="28">
        <v>44557</v>
      </c>
      <c r="C55" s="28">
        <v>44558</v>
      </c>
      <c r="D55" s="28">
        <v>44559</v>
      </c>
      <c r="E55" s="28">
        <v>44560</v>
      </c>
      <c r="F55" s="28">
        <v>44561</v>
      </c>
      <c r="G55" s="28">
        <v>44197</v>
      </c>
      <c r="H55" s="28">
        <v>44198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100"/>
  <sheetViews>
    <sheetView showGridLines="0" zoomScale="80" zoomScaleNormal="80" workbookViewId="0"/>
  </sheetViews>
  <sheetFormatPr baseColWidth="10" defaultRowHeight="15"/>
  <cols>
    <col min="1" max="1" width="54.83203125" customWidth="1"/>
    <col min="2" max="2" width="71.83203125" customWidth="1"/>
    <col min="3" max="3" width="23.83203125" customWidth="1"/>
  </cols>
  <sheetData>
    <row r="1" spans="1:18" ht="16" thickBot="1">
      <c r="A1" s="5"/>
      <c r="B1" s="5"/>
      <c r="C1" s="5"/>
    </row>
    <row r="2" spans="1:18" s="2" customFormat="1" ht="20" thickBot="1">
      <c r="A2" s="64" t="s">
        <v>434</v>
      </c>
      <c r="B2" s="65"/>
      <c r="C2" s="6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6" thickBot="1">
      <c r="A3" s="5"/>
      <c r="B3" s="5"/>
      <c r="C3" s="5"/>
      <c r="D3" s="1"/>
      <c r="E3" s="1"/>
      <c r="F3" s="1"/>
    </row>
    <row r="4" spans="1:18" ht="22.5" customHeight="1" thickBot="1">
      <c r="A4" s="67" t="s">
        <v>8</v>
      </c>
      <c r="B4" s="68"/>
      <c r="C4" s="69"/>
      <c r="D4" s="1"/>
      <c r="E4" s="1"/>
      <c r="F4" s="1"/>
    </row>
    <row r="5" spans="1:18" ht="16" thickBot="1">
      <c r="A5" s="5"/>
      <c r="B5" s="5"/>
      <c r="C5" s="5"/>
      <c r="D5" s="1"/>
      <c r="E5" s="1"/>
      <c r="F5" s="1"/>
    </row>
    <row r="6" spans="1:18" ht="51" customHeight="1" thickBot="1">
      <c r="A6" s="70" t="s">
        <v>32</v>
      </c>
      <c r="B6" s="212" t="str">
        <f>IF(Anlage1_Referenzwert!B6="","",Anlage1_Referenzwert!B6)</f>
        <v/>
      </c>
      <c r="C6" s="213"/>
      <c r="D6" s="1"/>
    </row>
    <row r="7" spans="1:18" ht="30" customHeight="1" thickBot="1">
      <c r="A7" s="71" t="s">
        <v>2</v>
      </c>
      <c r="B7" s="212" t="str">
        <f>IF(Anlage1_Referenzwert!B7="","",Anlage1_Referenzwert!B7)</f>
        <v/>
      </c>
      <c r="C7" s="213"/>
      <c r="D7" s="1"/>
    </row>
    <row r="8" spans="1:18" ht="30" customHeight="1" thickBot="1">
      <c r="A8" s="71" t="s">
        <v>3</v>
      </c>
      <c r="B8" s="212" t="str">
        <f>IF(Anlage1_Referenzwert!B8="","",Anlage1_Referenzwert!B8)</f>
        <v/>
      </c>
      <c r="C8" s="213"/>
      <c r="D8" s="1"/>
    </row>
    <row r="9" spans="1:18">
      <c r="A9" s="5"/>
      <c r="B9" s="5"/>
      <c r="C9" s="5"/>
    </row>
    <row r="10" spans="1:18" ht="16" thickBot="1">
      <c r="A10" s="5"/>
      <c r="B10" s="5"/>
      <c r="C10" s="5"/>
    </row>
    <row r="11" spans="1:18" ht="20" customHeight="1">
      <c r="A11" s="210" t="s">
        <v>4</v>
      </c>
      <c r="B11" s="210" t="s">
        <v>534</v>
      </c>
      <c r="C11" s="210"/>
      <c r="D11" s="1"/>
    </row>
    <row r="12" spans="1:18" ht="20" customHeight="1" thickBot="1">
      <c r="A12" s="211"/>
      <c r="B12" s="211"/>
      <c r="C12" s="211"/>
      <c r="D12" s="1"/>
    </row>
    <row r="13" spans="1:18" ht="35.25" customHeight="1" thickBot="1">
      <c r="A13" s="71">
        <v>1</v>
      </c>
      <c r="B13" s="72" t="s">
        <v>531</v>
      </c>
      <c r="C13" s="7"/>
      <c r="D13" s="1"/>
    </row>
    <row r="14" spans="1:18" ht="29.5" customHeight="1" thickBot="1">
      <c r="A14" s="71">
        <v>2</v>
      </c>
      <c r="B14" s="72" t="s">
        <v>532</v>
      </c>
      <c r="C14" s="6"/>
      <c r="D14" s="1"/>
    </row>
    <row r="15" spans="1:18" ht="20" customHeight="1" thickBot="1">
      <c r="A15" s="73"/>
      <c r="B15" s="74" t="s">
        <v>10</v>
      </c>
      <c r="C15" s="75" t="str">
        <f>IF(ISERROR(ROUND(C13/C14,2)),"",ROUND(C13/C14,2))</f>
        <v/>
      </c>
      <c r="D15" s="1"/>
    </row>
    <row r="16" spans="1:18" ht="24.75" customHeight="1">
      <c r="A16" s="76" t="s">
        <v>9</v>
      </c>
      <c r="B16" s="77"/>
      <c r="C16" s="77"/>
      <c r="D16" s="1"/>
    </row>
    <row r="17" spans="1:3" ht="27.75" customHeight="1">
      <c r="A17" s="78" t="s">
        <v>18</v>
      </c>
      <c r="B17" s="5"/>
      <c r="C17" s="5"/>
    </row>
    <row r="18" spans="1:3" ht="39" customHeight="1">
      <c r="A18" s="78" t="s">
        <v>19</v>
      </c>
      <c r="B18" s="3" t="s">
        <v>28</v>
      </c>
      <c r="C18" s="5"/>
    </row>
    <row r="19" spans="1:3" ht="39" customHeight="1">
      <c r="A19" s="78" t="s">
        <v>20</v>
      </c>
      <c r="B19" s="3" t="s">
        <v>28</v>
      </c>
      <c r="C19" s="5"/>
    </row>
    <row r="20" spans="1:3" ht="39" customHeight="1">
      <c r="A20" s="78" t="s">
        <v>514</v>
      </c>
      <c r="B20" s="5" t="s">
        <v>28</v>
      </c>
      <c r="C20" s="5"/>
    </row>
    <row r="100" spans="23:24">
      <c r="W100" s="90" t="s">
        <v>435</v>
      </c>
      <c r="X100" s="90" t="s">
        <v>435</v>
      </c>
    </row>
  </sheetData>
  <sheetProtection algorithmName="SHA-512" hashValue="pNglioRmz5Uyt7mU5DIUiDUxJ9buTgbdFTgILxTGTXQN2GZx2wU4f6FZJ2HzccW4/A3LsqBnrXONtjQwVkwKmg==" saltValue="ux7ydhejrPCo0jBeA2qRRA==" spinCount="100000" sheet="1" objects="1" scenarios="1"/>
  <mergeCells count="6">
    <mergeCell ref="A11:A12"/>
    <mergeCell ref="B11:B12"/>
    <mergeCell ref="C11:C12"/>
    <mergeCell ref="B6:C6"/>
    <mergeCell ref="B7:C7"/>
    <mergeCell ref="B8:C8"/>
  </mergeCells>
  <pageMargins left="0" right="0" top="0.78740157480314965" bottom="0.78740157480314965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41"/>
  <sheetViews>
    <sheetView showGridLines="0" zoomScale="80" zoomScaleNormal="80" workbookViewId="0"/>
  </sheetViews>
  <sheetFormatPr baseColWidth="10" defaultColWidth="10.6640625" defaultRowHeight="15"/>
  <cols>
    <col min="1" max="1" width="14.83203125" style="5" customWidth="1"/>
    <col min="2" max="2" width="52" style="5" customWidth="1"/>
    <col min="3" max="3" width="14" style="5" customWidth="1"/>
    <col min="4" max="4" width="45.83203125" style="5" customWidth="1"/>
    <col min="5" max="12" width="12.33203125" style="5" customWidth="1"/>
    <col min="13" max="13" width="19.5" style="5" bestFit="1" customWidth="1"/>
    <col min="14" max="14" width="13.33203125" style="5" customWidth="1"/>
    <col min="15" max="15" width="10.83203125" style="5" customWidth="1"/>
    <col min="16" max="16" width="11.5" style="5" customWidth="1"/>
    <col min="17" max="17" width="0.5" style="5" hidden="1" customWidth="1"/>
    <col min="18" max="16384" width="10.6640625" style="5"/>
  </cols>
  <sheetData>
    <row r="1" spans="1:20" ht="16" thickBot="1">
      <c r="Q1" s="5">
        <v>0</v>
      </c>
    </row>
    <row r="2" spans="1:20" s="148" customFormat="1" ht="20" thickBot="1">
      <c r="A2" s="243" t="s">
        <v>526</v>
      </c>
      <c r="B2" s="244"/>
      <c r="C2" s="244"/>
      <c r="D2" s="213"/>
      <c r="E2" s="38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>
        <v>1</v>
      </c>
      <c r="R2" s="5"/>
      <c r="S2" s="5"/>
      <c r="T2" s="5"/>
    </row>
    <row r="3" spans="1:20">
      <c r="Q3" s="5">
        <v>2</v>
      </c>
    </row>
    <row r="4" spans="1:20" ht="20.25" customHeight="1">
      <c r="A4" s="256" t="s">
        <v>535</v>
      </c>
      <c r="B4" s="257"/>
      <c r="C4" s="257"/>
      <c r="D4" s="257"/>
      <c r="E4" s="257"/>
      <c r="F4" s="257"/>
      <c r="G4" s="257"/>
      <c r="H4" s="257"/>
      <c r="I4" s="257"/>
      <c r="J4" s="257"/>
      <c r="K4" s="258"/>
      <c r="Q4" s="5">
        <v>3</v>
      </c>
    </row>
    <row r="5" spans="1:20" ht="16" thickBot="1">
      <c r="Q5" s="5">
        <v>4</v>
      </c>
    </row>
    <row r="6" spans="1:20" ht="51" customHeight="1" thickBot="1">
      <c r="A6" s="245" t="s">
        <v>1</v>
      </c>
      <c r="B6" s="246"/>
      <c r="C6" s="233"/>
      <c r="D6" s="248" t="str">
        <f>IF(Anlage2_Vergütungssatz!B6="","",Anlage2_Vergütungssatz!B6)</f>
        <v/>
      </c>
      <c r="E6" s="249"/>
      <c r="F6" s="249"/>
      <c r="G6" s="249"/>
      <c r="H6" s="249"/>
      <c r="I6" s="249"/>
      <c r="J6" s="249"/>
      <c r="K6" s="250"/>
      <c r="L6" s="38"/>
      <c r="Q6" s="5">
        <v>5</v>
      </c>
    </row>
    <row r="7" spans="1:20" ht="30" customHeight="1" thickBot="1">
      <c r="A7" s="245" t="s">
        <v>2</v>
      </c>
      <c r="B7" s="246"/>
      <c r="C7" s="233"/>
      <c r="D7" s="248" t="str">
        <f>IF(Anlage2_Vergütungssatz!B7="","",Anlage2_Vergütungssatz!B7)</f>
        <v/>
      </c>
      <c r="E7" s="249"/>
      <c r="F7" s="249"/>
      <c r="G7" s="249"/>
      <c r="H7" s="249"/>
      <c r="I7" s="249"/>
      <c r="J7" s="249"/>
      <c r="K7" s="250"/>
      <c r="L7" s="38"/>
      <c r="Q7" s="5">
        <v>6</v>
      </c>
    </row>
    <row r="8" spans="1:20" ht="30" customHeight="1" thickBot="1">
      <c r="A8" s="245" t="s">
        <v>3</v>
      </c>
      <c r="B8" s="246"/>
      <c r="C8" s="233"/>
      <c r="D8" s="248" t="str">
        <f>IF(Anlage2_Vergütungssatz!B8="","",Anlage2_Vergütungssatz!B8)</f>
        <v/>
      </c>
      <c r="E8" s="249"/>
      <c r="F8" s="249"/>
      <c r="G8" s="249"/>
      <c r="H8" s="249"/>
      <c r="I8" s="249"/>
      <c r="J8" s="249"/>
      <c r="K8" s="250"/>
      <c r="L8" s="38"/>
      <c r="Q8" s="5">
        <v>7</v>
      </c>
    </row>
    <row r="9" spans="1:20" ht="30" hidden="1" customHeight="1">
      <c r="A9" s="39"/>
      <c r="B9" s="32"/>
      <c r="C9" s="32"/>
      <c r="D9" s="31"/>
      <c r="E9" s="32"/>
      <c r="F9" s="32"/>
      <c r="G9" s="32"/>
      <c r="H9" s="32"/>
      <c r="I9" s="32"/>
      <c r="J9" s="32"/>
      <c r="K9" s="32"/>
      <c r="L9" s="38"/>
    </row>
    <row r="10" spans="1:20" s="41" customFormat="1" ht="24" hidden="1" customHeight="1">
      <c r="A10" s="40"/>
      <c r="B10" s="30"/>
      <c r="C10" s="30"/>
      <c r="D10" s="33"/>
      <c r="E10" s="30"/>
      <c r="F10" s="30"/>
      <c r="G10" s="30"/>
      <c r="H10" s="30"/>
      <c r="I10" s="30"/>
      <c r="J10" s="30"/>
      <c r="K10" s="30"/>
      <c r="L10" s="30"/>
    </row>
    <row r="11" spans="1:20" hidden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20" ht="16.5" hidden="1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20" ht="16" thickBo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</row>
    <row r="14" spans="1:20" ht="37.5" customHeight="1" thickBot="1">
      <c r="A14" s="255" t="s">
        <v>495</v>
      </c>
      <c r="B14" s="255"/>
      <c r="C14" s="255"/>
      <c r="D14" s="130" t="s">
        <v>432</v>
      </c>
      <c r="E14" s="29">
        <v>4</v>
      </c>
      <c r="F14" s="29">
        <v>7</v>
      </c>
      <c r="G14" s="29">
        <v>7</v>
      </c>
      <c r="H14" s="29">
        <v>7</v>
      </c>
      <c r="I14" s="29">
        <v>7</v>
      </c>
      <c r="J14" s="29">
        <v>7</v>
      </c>
      <c r="K14" s="29">
        <v>7</v>
      </c>
      <c r="L14" s="29">
        <v>2</v>
      </c>
      <c r="M14" s="63">
        <f>SUM(E14:L14)</f>
        <v>48</v>
      </c>
      <c r="Q14" s="149"/>
    </row>
    <row r="15" spans="1:20" ht="20" customHeight="1">
      <c r="A15" s="266" t="s">
        <v>4</v>
      </c>
      <c r="B15" s="267"/>
      <c r="C15" s="264" t="s">
        <v>406</v>
      </c>
      <c r="D15" s="251" t="s">
        <v>423</v>
      </c>
      <c r="E15" s="253" t="s">
        <v>407</v>
      </c>
      <c r="F15" s="253" t="s">
        <v>409</v>
      </c>
      <c r="G15" s="253" t="s">
        <v>410</v>
      </c>
      <c r="H15" s="253" t="s">
        <v>411</v>
      </c>
      <c r="I15" s="253" t="s">
        <v>412</v>
      </c>
      <c r="J15" s="253" t="s">
        <v>413</v>
      </c>
      <c r="K15" s="253" t="s">
        <v>414</v>
      </c>
      <c r="L15" s="259" t="s">
        <v>415</v>
      </c>
      <c r="M15" s="43" t="s">
        <v>12</v>
      </c>
    </row>
    <row r="16" spans="1:20" ht="20" customHeight="1" thickBot="1">
      <c r="A16" s="268"/>
      <c r="B16" s="269"/>
      <c r="C16" s="265"/>
      <c r="D16" s="252"/>
      <c r="E16" s="254"/>
      <c r="F16" s="254"/>
      <c r="G16" s="254"/>
      <c r="H16" s="254"/>
      <c r="I16" s="254"/>
      <c r="J16" s="254"/>
      <c r="K16" s="254"/>
      <c r="L16" s="260"/>
      <c r="M16" s="44" t="s">
        <v>424</v>
      </c>
    </row>
    <row r="17" spans="1:13" ht="17">
      <c r="A17" s="225">
        <v>1</v>
      </c>
      <c r="B17" s="229"/>
      <c r="C17" s="225" t="s">
        <v>11</v>
      </c>
      <c r="D17" s="229"/>
      <c r="E17" s="222" t="s">
        <v>408</v>
      </c>
      <c r="F17" s="222" t="s">
        <v>416</v>
      </c>
      <c r="G17" s="222" t="s">
        <v>417</v>
      </c>
      <c r="H17" s="222" t="s">
        <v>418</v>
      </c>
      <c r="I17" s="222" t="s">
        <v>419</v>
      </c>
      <c r="J17" s="222" t="s">
        <v>420</v>
      </c>
      <c r="K17" s="222" t="s">
        <v>421</v>
      </c>
      <c r="L17" s="222" t="s">
        <v>422</v>
      </c>
      <c r="M17" s="45"/>
    </row>
    <row r="18" spans="1:13" ht="17">
      <c r="A18" s="230"/>
      <c r="B18" s="231"/>
      <c r="C18" s="230"/>
      <c r="D18" s="231"/>
      <c r="E18" s="223"/>
      <c r="F18" s="223"/>
      <c r="G18" s="223"/>
      <c r="H18" s="223"/>
      <c r="I18" s="223"/>
      <c r="J18" s="223"/>
      <c r="K18" s="223"/>
      <c r="L18" s="223"/>
      <c r="M18" s="45"/>
    </row>
    <row r="19" spans="1:13" ht="18" thickBot="1">
      <c r="A19" s="230"/>
      <c r="B19" s="231"/>
      <c r="C19" s="227"/>
      <c r="D19" s="247"/>
      <c r="E19" s="224"/>
      <c r="F19" s="224"/>
      <c r="G19" s="224"/>
      <c r="H19" s="224"/>
      <c r="I19" s="224"/>
      <c r="J19" s="224"/>
      <c r="K19" s="224"/>
      <c r="L19" s="224"/>
      <c r="M19" s="45"/>
    </row>
    <row r="20" spans="1:13" ht="18" thickBot="1">
      <c r="A20" s="225">
        <v>2</v>
      </c>
      <c r="B20" s="229"/>
      <c r="C20" s="245" t="s">
        <v>13</v>
      </c>
      <c r="D20" s="233"/>
      <c r="E20" s="36">
        <f>E21+E22+E23+E24</f>
        <v>0</v>
      </c>
      <c r="F20" s="36">
        <f t="shared" ref="F20:K20" si="0">F21+F22+F23+F24</f>
        <v>0</v>
      </c>
      <c r="G20" s="36">
        <f>G21+G22+G23+G24</f>
        <v>0</v>
      </c>
      <c r="H20" s="36">
        <f t="shared" si="0"/>
        <v>0</v>
      </c>
      <c r="I20" s="36">
        <f>I21+I22+I23+I24</f>
        <v>0</v>
      </c>
      <c r="J20" s="36">
        <f t="shared" si="0"/>
        <v>0</v>
      </c>
      <c r="K20" s="36">
        <f t="shared" si="0"/>
        <v>0</v>
      </c>
      <c r="L20" s="36">
        <f t="shared" ref="L20" si="1">L21+L22+L23+L24</f>
        <v>0</v>
      </c>
      <c r="M20" s="34">
        <f>SUM(E20:L20)</f>
        <v>0</v>
      </c>
    </row>
    <row r="21" spans="1:13" ht="18" thickBot="1">
      <c r="A21" s="232" t="s">
        <v>24</v>
      </c>
      <c r="B21" s="233"/>
      <c r="C21" s="245" t="s">
        <v>427</v>
      </c>
      <c r="D21" s="233"/>
      <c r="E21" s="37"/>
      <c r="F21" s="37"/>
      <c r="G21" s="37"/>
      <c r="H21" s="37"/>
      <c r="I21" s="37"/>
      <c r="J21" s="37"/>
      <c r="K21" s="37"/>
      <c r="L21" s="37"/>
      <c r="M21" s="35">
        <f>SUM(E21:L21)</f>
        <v>0</v>
      </c>
    </row>
    <row r="22" spans="1:13" ht="18" thickBot="1">
      <c r="A22" s="232" t="s">
        <v>22</v>
      </c>
      <c r="B22" s="233"/>
      <c r="C22" s="268" t="s">
        <v>14</v>
      </c>
      <c r="D22" s="247"/>
      <c r="E22" s="37"/>
      <c r="F22" s="37"/>
      <c r="G22" s="37"/>
      <c r="H22" s="37"/>
      <c r="I22" s="37"/>
      <c r="J22" s="37"/>
      <c r="K22" s="37"/>
      <c r="L22" s="37"/>
      <c r="M22" s="45"/>
    </row>
    <row r="23" spans="1:13" ht="18" thickBot="1">
      <c r="A23" s="232" t="s">
        <v>23</v>
      </c>
      <c r="B23" s="233"/>
      <c r="C23" s="245" t="s">
        <v>15</v>
      </c>
      <c r="D23" s="233"/>
      <c r="E23" s="37"/>
      <c r="F23" s="37"/>
      <c r="G23" s="37"/>
      <c r="H23" s="37"/>
      <c r="I23" s="37"/>
      <c r="J23" s="37"/>
      <c r="K23" s="37"/>
      <c r="L23" s="37"/>
      <c r="M23" s="45"/>
    </row>
    <row r="24" spans="1:13" ht="18" thickBot="1">
      <c r="A24" s="232" t="s">
        <v>25</v>
      </c>
      <c r="B24" s="233"/>
      <c r="C24" s="245" t="s">
        <v>16</v>
      </c>
      <c r="D24" s="233"/>
      <c r="E24" s="37"/>
      <c r="F24" s="37"/>
      <c r="G24" s="37"/>
      <c r="H24" s="37"/>
      <c r="I24" s="37"/>
      <c r="J24" s="37"/>
      <c r="K24" s="37"/>
      <c r="L24" s="37"/>
      <c r="M24" s="45"/>
    </row>
    <row r="25" spans="1:13" ht="18" thickBot="1">
      <c r="A25" s="245">
        <v>3</v>
      </c>
      <c r="B25" s="233"/>
      <c r="C25" s="225" t="s">
        <v>17</v>
      </c>
      <c r="D25" s="229"/>
      <c r="E25" s="46">
        <f>SUM(Anlage1_Referenzwert!$C14)</f>
        <v>0</v>
      </c>
      <c r="F25" s="47">
        <f>SUM(Anlage1_Referenzwert!$C14)</f>
        <v>0</v>
      </c>
      <c r="G25" s="47">
        <f>SUM(Anlage1_Referenzwert!$C14)</f>
        <v>0</v>
      </c>
      <c r="H25" s="47">
        <f>SUM(Anlage1_Referenzwert!$C14)</f>
        <v>0</v>
      </c>
      <c r="I25" s="47">
        <f>SUM(Anlage1_Referenzwert!$C14)</f>
        <v>0</v>
      </c>
      <c r="J25" s="47">
        <f>SUM(Anlage1_Referenzwert!$C14)</f>
        <v>0</v>
      </c>
      <c r="K25" s="47">
        <f>SUM(Anlage1_Referenzwert!$C14)</f>
        <v>0</v>
      </c>
      <c r="L25" s="47">
        <f>SUM(Anlage1_Referenzwert!$C14)</f>
        <v>0</v>
      </c>
      <c r="M25" s="48">
        <f>L25</f>
        <v>0</v>
      </c>
    </row>
    <row r="26" spans="1:13" ht="23" customHeight="1">
      <c r="A26" s="225">
        <v>4</v>
      </c>
      <c r="B26" s="226"/>
      <c r="C26" s="276" t="s">
        <v>425</v>
      </c>
      <c r="D26" s="277"/>
      <c r="E26" s="278"/>
      <c r="F26" s="49"/>
      <c r="G26" s="49"/>
      <c r="H26" s="49"/>
      <c r="I26" s="49"/>
      <c r="J26" s="49"/>
      <c r="K26" s="49"/>
      <c r="L26" s="49"/>
      <c r="M26" s="50">
        <f>$M$20/$M$14</f>
        <v>0</v>
      </c>
    </row>
    <row r="27" spans="1:13" ht="40.5" customHeight="1" thickBot="1">
      <c r="A27" s="227"/>
      <c r="B27" s="228"/>
      <c r="C27" s="261" t="s">
        <v>426</v>
      </c>
      <c r="D27" s="262"/>
      <c r="E27" s="263"/>
      <c r="F27" s="51"/>
      <c r="G27" s="51"/>
      <c r="H27" s="51"/>
      <c r="I27" s="51"/>
      <c r="J27" s="51"/>
      <c r="K27" s="51"/>
      <c r="L27" s="51"/>
      <c r="M27" s="52">
        <f>M25-M26</f>
        <v>0</v>
      </c>
    </row>
    <row r="28" spans="1:13" ht="31.5" customHeight="1">
      <c r="A28" s="39"/>
      <c r="B28" s="32"/>
      <c r="C28" s="53"/>
      <c r="D28" s="30"/>
      <c r="E28" s="54"/>
      <c r="F28" s="55"/>
      <c r="G28" s="55"/>
      <c r="H28" s="55"/>
      <c r="I28" s="55"/>
      <c r="J28" s="55"/>
      <c r="L28" s="56"/>
      <c r="M28" s="57"/>
    </row>
    <row r="29" spans="1:13" ht="51.75" customHeight="1">
      <c r="A29" s="58" t="str">
        <f>A8</f>
        <v>IK:</v>
      </c>
      <c r="B29" s="59" t="str">
        <f>A6</f>
        <v>Vorsorge- oder Rehabilitationseinrichtung (Name, Anschrift):</v>
      </c>
      <c r="C29" s="236" t="s">
        <v>428</v>
      </c>
      <c r="D29" s="237"/>
      <c r="E29" s="217" t="s">
        <v>429</v>
      </c>
      <c r="F29" s="218"/>
      <c r="G29" s="239" t="s">
        <v>430</v>
      </c>
      <c r="H29" s="240"/>
      <c r="I29" s="279" t="s">
        <v>431</v>
      </c>
      <c r="J29" s="280"/>
      <c r="K29" s="157" t="s">
        <v>529</v>
      </c>
      <c r="L29" s="56"/>
    </row>
    <row r="30" spans="1:13" ht="31.5" customHeight="1">
      <c r="A30" s="165" t="str">
        <f>D8</f>
        <v/>
      </c>
      <c r="B30" s="166" t="str">
        <f>D6</f>
        <v/>
      </c>
      <c r="C30" s="272">
        <f>M25</f>
        <v>0</v>
      </c>
      <c r="D30" s="273"/>
      <c r="E30" s="234" t="str">
        <f>Anlage2_Vergütungssatz!C15</f>
        <v/>
      </c>
      <c r="F30" s="235"/>
      <c r="G30" s="274">
        <f>M27</f>
        <v>0</v>
      </c>
      <c r="H30" s="275"/>
      <c r="I30" s="270">
        <f>IF(ISERROR(ROUND(G30/C30,4)),0,ROUND(G30/C30,4))</f>
        <v>0</v>
      </c>
      <c r="J30" s="271"/>
      <c r="K30" s="150">
        <f>M14</f>
        <v>48</v>
      </c>
      <c r="L30" s="56"/>
    </row>
    <row r="31" spans="1:13" ht="31.5" customHeight="1">
      <c r="A31" s="40"/>
      <c r="B31" s="30"/>
      <c r="C31" s="53"/>
      <c r="D31" s="30"/>
      <c r="E31" s="54"/>
      <c r="F31" s="54"/>
      <c r="G31" s="54"/>
      <c r="H31" s="54"/>
      <c r="I31" s="54"/>
      <c r="J31" s="54"/>
      <c r="L31" s="56"/>
      <c r="M31" s="57"/>
    </row>
    <row r="32" spans="1:13" ht="20">
      <c r="A32" s="214" t="s">
        <v>512</v>
      </c>
      <c r="B32" s="214"/>
      <c r="C32" s="53"/>
      <c r="D32" s="30"/>
      <c r="E32" s="54"/>
      <c r="F32" s="54"/>
      <c r="G32" s="54"/>
      <c r="H32" s="54"/>
      <c r="I32" s="54"/>
      <c r="J32" s="54"/>
      <c r="L32" s="56"/>
      <c r="M32" s="57"/>
    </row>
    <row r="33" spans="1:20" ht="48">
      <c r="A33" s="216">
        <v>1</v>
      </c>
      <c r="B33" s="216"/>
      <c r="C33" s="162">
        <v>2</v>
      </c>
      <c r="D33" s="215" t="s">
        <v>487</v>
      </c>
      <c r="E33" s="215"/>
      <c r="F33" s="219">
        <v>4</v>
      </c>
      <c r="G33" s="220"/>
      <c r="H33" s="216" t="s">
        <v>488</v>
      </c>
      <c r="I33" s="216"/>
      <c r="J33" s="162">
        <v>6</v>
      </c>
      <c r="K33" s="162" t="s">
        <v>491</v>
      </c>
      <c r="L33" s="163" t="s">
        <v>518</v>
      </c>
      <c r="M33" s="164" t="s">
        <v>519</v>
      </c>
      <c r="N33" s="162">
        <v>10</v>
      </c>
      <c r="O33" s="162" t="s">
        <v>520</v>
      </c>
      <c r="T33" s="5" t="s">
        <v>515</v>
      </c>
    </row>
    <row r="34" spans="1:20" ht="80">
      <c r="A34" s="217" t="s">
        <v>430</v>
      </c>
      <c r="B34" s="218"/>
      <c r="C34" s="129" t="s">
        <v>529</v>
      </c>
      <c r="D34" s="217" t="s">
        <v>516</v>
      </c>
      <c r="E34" s="218"/>
      <c r="F34" s="217" t="s">
        <v>429</v>
      </c>
      <c r="G34" s="218"/>
      <c r="H34" s="217" t="s">
        <v>513</v>
      </c>
      <c r="I34" s="218"/>
      <c r="J34" s="129" t="s">
        <v>489</v>
      </c>
      <c r="K34" s="129" t="s">
        <v>490</v>
      </c>
      <c r="L34" s="129" t="s">
        <v>523</v>
      </c>
      <c r="M34" s="129" t="s">
        <v>517</v>
      </c>
      <c r="N34" s="129" t="s">
        <v>530</v>
      </c>
      <c r="O34" s="155" t="s">
        <v>492</v>
      </c>
    </row>
    <row r="35" spans="1:20" s="91" customFormat="1" ht="31.5" customHeight="1">
      <c r="A35" s="238">
        <f>G30</f>
        <v>0</v>
      </c>
      <c r="B35" s="238"/>
      <c r="C35" s="150">
        <f>K30</f>
        <v>48</v>
      </c>
      <c r="D35" s="238">
        <f>A35*C35</f>
        <v>0</v>
      </c>
      <c r="E35" s="238"/>
      <c r="F35" s="238" t="str">
        <f>E30</f>
        <v/>
      </c>
      <c r="G35" s="238"/>
      <c r="H35" s="241">
        <f>IF(ISERROR(IF(G30&lt;0,"kein Ausgleichsanspruch, da kein Belegungsrückgang",D35*F35)),0,IF(G30&lt;0,"kein Ausgleichsanspruch, da kein Belegungsrückgang",D35*F35))</f>
        <v>0</v>
      </c>
      <c r="I35" s="241"/>
      <c r="J35" s="160">
        <v>0.6</v>
      </c>
      <c r="K35" s="151">
        <f>IF(H35="kein Ausgleichsanspruch, da kein Belegungsrückgang",0,H35*J35)</f>
        <v>0</v>
      </c>
      <c r="L35" s="161"/>
      <c r="M35" s="151">
        <f>IF(K35=0,0,SUM(K35:L35))</f>
        <v>0</v>
      </c>
      <c r="N35" s="152">
        <f>M21</f>
        <v>0</v>
      </c>
      <c r="O35" s="156">
        <f>IF(ISERROR(M35/N35),0,M35/N35)</f>
        <v>0</v>
      </c>
      <c r="T35" s="153">
        <f>O35*M21</f>
        <v>0</v>
      </c>
    </row>
    <row r="36" spans="1:20" ht="31.5" customHeight="1">
      <c r="A36" s="40"/>
      <c r="B36" s="30"/>
      <c r="C36" s="53"/>
      <c r="D36" s="30"/>
      <c r="E36" s="54"/>
      <c r="F36" s="54"/>
      <c r="G36" s="54"/>
      <c r="H36" s="54"/>
      <c r="I36" s="54"/>
      <c r="J36" s="54"/>
      <c r="N36" s="56"/>
      <c r="O36" s="57"/>
      <c r="T36" s="154">
        <f>T35-M35</f>
        <v>0</v>
      </c>
    </row>
    <row r="37" spans="1:20" ht="14.5" customHeight="1">
      <c r="A37" s="221" t="s">
        <v>18</v>
      </c>
      <c r="B37" s="221"/>
      <c r="E37" s="61"/>
      <c r="F37" s="61"/>
      <c r="G37" s="61"/>
      <c r="H37" s="61"/>
      <c r="I37" s="61"/>
      <c r="J37" s="61"/>
      <c r="K37" s="61"/>
      <c r="L37" s="61"/>
      <c r="M37" s="61"/>
    </row>
    <row r="38" spans="1:20" ht="39.75" customHeight="1">
      <c r="A38" s="221" t="s">
        <v>19</v>
      </c>
      <c r="B38" s="221"/>
      <c r="C38" s="242" t="s">
        <v>30</v>
      </c>
      <c r="D38" s="242"/>
    </row>
    <row r="39" spans="1:20" ht="39.75" customHeight="1">
      <c r="A39" s="221" t="s">
        <v>20</v>
      </c>
      <c r="B39" s="221"/>
      <c r="C39" s="242" t="s">
        <v>30</v>
      </c>
      <c r="D39" s="242"/>
    </row>
    <row r="40" spans="1:20" ht="39.75" customHeight="1">
      <c r="A40" s="221" t="s">
        <v>514</v>
      </c>
      <c r="B40" s="221"/>
      <c r="C40" s="242" t="s">
        <v>30</v>
      </c>
      <c r="D40" s="242"/>
      <c r="M40" s="62"/>
    </row>
    <row r="41" spans="1:20" ht="20" customHeight="1">
      <c r="B41" s="158"/>
      <c r="C41" s="158"/>
    </row>
  </sheetData>
  <sheetProtection algorithmName="SHA-512" hashValue="qsPP9iU87Rf2TzBUgI0BSokwt4GJ24DMb9Lbcj8zliYA1RfMSklVva2gsNuPC41FDDO7S7ZEEcq9xTx0j1ftZQ==" saltValue="eGfdiM0tFI20xF7LTELlqQ==" spinCount="100000" sheet="1" objects="1" scenarios="1"/>
  <mergeCells count="73">
    <mergeCell ref="A15:B16"/>
    <mergeCell ref="A24:B24"/>
    <mergeCell ref="A25:B25"/>
    <mergeCell ref="I30:J30"/>
    <mergeCell ref="C30:D30"/>
    <mergeCell ref="G30:H30"/>
    <mergeCell ref="C26:E26"/>
    <mergeCell ref="I29:J29"/>
    <mergeCell ref="C22:D22"/>
    <mergeCell ref="C23:D23"/>
    <mergeCell ref="C24:D24"/>
    <mergeCell ref="C25:D25"/>
    <mergeCell ref="L15:L16"/>
    <mergeCell ref="L17:L19"/>
    <mergeCell ref="C27:E27"/>
    <mergeCell ref="H15:H16"/>
    <mergeCell ref="H17:H19"/>
    <mergeCell ref="I15:I16"/>
    <mergeCell ref="J15:J16"/>
    <mergeCell ref="K15:K16"/>
    <mergeCell ref="E15:E16"/>
    <mergeCell ref="G15:G16"/>
    <mergeCell ref="C15:C16"/>
    <mergeCell ref="C21:D21"/>
    <mergeCell ref="K17:K19"/>
    <mergeCell ref="J17:J19"/>
    <mergeCell ref="I17:I19"/>
    <mergeCell ref="A2:D2"/>
    <mergeCell ref="A6:C6"/>
    <mergeCell ref="A22:B22"/>
    <mergeCell ref="A23:B23"/>
    <mergeCell ref="C17:D19"/>
    <mergeCell ref="C20:D20"/>
    <mergeCell ref="A8:C8"/>
    <mergeCell ref="A7:C7"/>
    <mergeCell ref="D6:K6"/>
    <mergeCell ref="D7:K7"/>
    <mergeCell ref="D8:K8"/>
    <mergeCell ref="E17:E19"/>
    <mergeCell ref="D15:D16"/>
    <mergeCell ref="F15:F16"/>
    <mergeCell ref="A14:C14"/>
    <mergeCell ref="A4:K4"/>
    <mergeCell ref="A39:B39"/>
    <mergeCell ref="A40:B40"/>
    <mergeCell ref="C38:D38"/>
    <mergeCell ref="C39:D39"/>
    <mergeCell ref="C40:D40"/>
    <mergeCell ref="A38:B38"/>
    <mergeCell ref="A37:B37"/>
    <mergeCell ref="F17:F19"/>
    <mergeCell ref="G17:G19"/>
    <mergeCell ref="A26:B27"/>
    <mergeCell ref="A17:B19"/>
    <mergeCell ref="A20:B20"/>
    <mergeCell ref="A21:B21"/>
    <mergeCell ref="E30:F30"/>
    <mergeCell ref="C29:D29"/>
    <mergeCell ref="E29:F29"/>
    <mergeCell ref="A35:B35"/>
    <mergeCell ref="D35:E35"/>
    <mergeCell ref="F35:G35"/>
    <mergeCell ref="G29:H29"/>
    <mergeCell ref="H35:I35"/>
    <mergeCell ref="A33:B33"/>
    <mergeCell ref="A32:B32"/>
    <mergeCell ref="D33:E33"/>
    <mergeCell ref="H33:I33"/>
    <mergeCell ref="A34:B34"/>
    <mergeCell ref="D34:E34"/>
    <mergeCell ref="F34:G34"/>
    <mergeCell ref="H34:I34"/>
    <mergeCell ref="F33:G33"/>
  </mergeCells>
  <dataValidations count="3">
    <dataValidation type="list" allowBlank="1" showInputMessage="1" showErrorMessage="1" sqref="L14" xr:uid="{00000000-0002-0000-0200-000000000000}">
      <formula1>$Q$1:$Q$3</formula1>
    </dataValidation>
    <dataValidation type="list" allowBlank="1" showInputMessage="1" showErrorMessage="1" sqref="E14" xr:uid="{00000000-0002-0000-0200-000001000000}">
      <formula1>$Q$1:$Q$5</formula1>
    </dataValidation>
    <dataValidation type="list" allowBlank="1" showInputMessage="1" showErrorMessage="1" sqref="E14:K14" xr:uid="{00000000-0002-0000-0200-000002000000}">
      <formula1>$Q$1:$Q$8</formula1>
    </dataValidation>
  </dataValidations>
  <pageMargins left="0" right="0" top="0.78740157480314965" bottom="0.78740157480314965" header="0.31496062992125984" footer="0.31496062992125984"/>
  <pageSetup paperSize="9" scale="4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67"/>
  <sheetViews>
    <sheetView showGridLines="0" zoomScale="80" zoomScaleNormal="80" workbookViewId="0"/>
  </sheetViews>
  <sheetFormatPr baseColWidth="10" defaultColWidth="10.6640625" defaultRowHeight="15"/>
  <cols>
    <col min="1" max="1" width="14.83203125" style="5" customWidth="1"/>
    <col min="2" max="2" width="52" style="5" customWidth="1"/>
    <col min="3" max="3" width="13" style="5" customWidth="1"/>
    <col min="4" max="4" width="45.83203125" style="5" customWidth="1"/>
    <col min="5" max="12" width="12.33203125" style="5" customWidth="1"/>
    <col min="13" max="13" width="19.5" style="5" bestFit="1" customWidth="1"/>
    <col min="14" max="14" width="11.6640625" style="5" customWidth="1"/>
    <col min="15" max="15" width="10.83203125" style="5" customWidth="1"/>
    <col min="16" max="16" width="11.5" style="5" customWidth="1"/>
    <col min="17" max="17" width="0.5" style="5" hidden="1" customWidth="1"/>
    <col min="18" max="16384" width="10.6640625" style="5"/>
  </cols>
  <sheetData>
    <row r="1" spans="1:20" ht="16" thickBot="1">
      <c r="Q1" s="5">
        <v>0</v>
      </c>
    </row>
    <row r="2" spans="1:20" s="148" customFormat="1" ht="20" thickBot="1">
      <c r="A2" s="243" t="s">
        <v>527</v>
      </c>
      <c r="B2" s="244"/>
      <c r="C2" s="244"/>
      <c r="D2" s="213"/>
      <c r="E2" s="38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>
        <v>1</v>
      </c>
      <c r="R2" s="5"/>
      <c r="S2" s="5"/>
      <c r="T2" s="5"/>
    </row>
    <row r="3" spans="1:20">
      <c r="Q3" s="5">
        <v>2</v>
      </c>
    </row>
    <row r="4" spans="1:20" ht="20.25" customHeight="1">
      <c r="A4" s="256" t="s">
        <v>535</v>
      </c>
      <c r="B4" s="257"/>
      <c r="C4" s="257"/>
      <c r="D4" s="257"/>
      <c r="E4" s="257"/>
      <c r="F4" s="257"/>
      <c r="G4" s="257"/>
      <c r="H4" s="257"/>
      <c r="I4" s="257"/>
      <c r="J4" s="257"/>
      <c r="K4" s="258"/>
      <c r="Q4" s="5">
        <v>3</v>
      </c>
    </row>
    <row r="5" spans="1:20" ht="16" thickBot="1">
      <c r="Q5" s="5">
        <v>4</v>
      </c>
    </row>
    <row r="6" spans="1:20" ht="51" customHeight="1" thickBot="1">
      <c r="A6" s="245" t="s">
        <v>1</v>
      </c>
      <c r="B6" s="246"/>
      <c r="C6" s="233"/>
      <c r="D6" s="248" t="str">
        <f>IF(Anlage2_Vergütungssatz!B6="","",Anlage2_Vergütungssatz!B6)</f>
        <v/>
      </c>
      <c r="E6" s="249"/>
      <c r="F6" s="249"/>
      <c r="G6" s="249"/>
      <c r="H6" s="249"/>
      <c r="I6" s="249"/>
      <c r="J6" s="249"/>
      <c r="K6" s="250"/>
      <c r="L6" s="38"/>
      <c r="Q6" s="5">
        <v>5</v>
      </c>
    </row>
    <row r="7" spans="1:20" ht="30" customHeight="1" thickBot="1">
      <c r="A7" s="245" t="s">
        <v>2</v>
      </c>
      <c r="B7" s="246"/>
      <c r="C7" s="233"/>
      <c r="D7" s="248" t="str">
        <f>IF(Anlage2_Vergütungssatz!B7="","",Anlage2_Vergütungssatz!B7)</f>
        <v/>
      </c>
      <c r="E7" s="249"/>
      <c r="F7" s="249"/>
      <c r="G7" s="249"/>
      <c r="H7" s="249"/>
      <c r="I7" s="249"/>
      <c r="J7" s="249"/>
      <c r="K7" s="250"/>
      <c r="L7" s="38"/>
      <c r="Q7" s="5">
        <v>6</v>
      </c>
    </row>
    <row r="8" spans="1:20" ht="30" customHeight="1" thickBot="1">
      <c r="A8" s="245" t="s">
        <v>3</v>
      </c>
      <c r="B8" s="246"/>
      <c r="C8" s="233"/>
      <c r="D8" s="248" t="str">
        <f>IF(Anlage2_Vergütungssatz!B8="","",Anlage2_Vergütungssatz!B8)</f>
        <v/>
      </c>
      <c r="E8" s="249"/>
      <c r="F8" s="249"/>
      <c r="G8" s="249"/>
      <c r="H8" s="249"/>
      <c r="I8" s="249"/>
      <c r="J8" s="249"/>
      <c r="K8" s="250"/>
      <c r="L8" s="38"/>
      <c r="Q8" s="5">
        <v>7</v>
      </c>
    </row>
    <row r="9" spans="1:20" ht="30" hidden="1" customHeight="1">
      <c r="A9" s="39"/>
      <c r="B9" s="32"/>
      <c r="C9" s="32"/>
      <c r="D9" s="31"/>
      <c r="E9" s="32"/>
      <c r="F9" s="32"/>
      <c r="G9" s="32"/>
      <c r="H9" s="32"/>
      <c r="I9" s="32"/>
      <c r="J9" s="32"/>
      <c r="K9" s="32"/>
      <c r="L9" s="38"/>
    </row>
    <row r="10" spans="1:20" s="41" customFormat="1" ht="24" hidden="1" customHeight="1">
      <c r="A10" s="40"/>
      <c r="B10" s="30"/>
      <c r="C10" s="30"/>
      <c r="D10" s="33"/>
      <c r="E10" s="30"/>
      <c r="F10" s="30"/>
      <c r="G10" s="30"/>
      <c r="H10" s="30"/>
      <c r="I10" s="30"/>
      <c r="J10" s="30"/>
      <c r="K10" s="30"/>
      <c r="L10" s="30"/>
    </row>
    <row r="11" spans="1:20" hidden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20" ht="16.5" hidden="1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20" ht="16" thickBo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</row>
    <row r="14" spans="1:20" s="91" customFormat="1" ht="33" thickBot="1">
      <c r="A14" s="285" t="s">
        <v>521</v>
      </c>
      <c r="B14" s="285"/>
      <c r="C14" s="285"/>
      <c r="D14" s="42" t="s">
        <v>498</v>
      </c>
      <c r="E14" s="29">
        <v>5</v>
      </c>
      <c r="F14" s="29">
        <v>7</v>
      </c>
      <c r="G14" s="29">
        <v>7</v>
      </c>
      <c r="H14" s="29">
        <v>7</v>
      </c>
      <c r="I14" s="29">
        <v>7</v>
      </c>
      <c r="J14" s="29">
        <v>7</v>
      </c>
      <c r="K14" s="29">
        <v>7</v>
      </c>
      <c r="L14" s="29">
        <v>7</v>
      </c>
      <c r="M14" s="63">
        <f>SUM(E14:L14)</f>
        <v>54</v>
      </c>
    </row>
    <row r="15" spans="1:20" s="91" customFormat="1" ht="18">
      <c r="A15" s="225" t="s">
        <v>4</v>
      </c>
      <c r="B15" s="287"/>
      <c r="C15" s="210" t="s">
        <v>455</v>
      </c>
      <c r="D15" s="251" t="s">
        <v>496</v>
      </c>
      <c r="E15" s="283" t="s">
        <v>436</v>
      </c>
      <c r="F15" s="283" t="s">
        <v>437</v>
      </c>
      <c r="G15" s="283" t="s">
        <v>438</v>
      </c>
      <c r="H15" s="283" t="s">
        <v>439</v>
      </c>
      <c r="I15" s="253" t="s">
        <v>440</v>
      </c>
      <c r="J15" s="259" t="s">
        <v>441</v>
      </c>
      <c r="K15" s="253" t="s">
        <v>442</v>
      </c>
      <c r="L15" s="253" t="s">
        <v>443</v>
      </c>
      <c r="M15" s="43" t="s">
        <v>12</v>
      </c>
    </row>
    <row r="16" spans="1:20" s="91" customFormat="1" ht="19" thickBot="1">
      <c r="A16" s="268"/>
      <c r="B16" s="269"/>
      <c r="C16" s="296"/>
      <c r="D16" s="252"/>
      <c r="E16" s="254"/>
      <c r="F16" s="254"/>
      <c r="G16" s="254"/>
      <c r="H16" s="254"/>
      <c r="I16" s="254"/>
      <c r="J16" s="260"/>
      <c r="K16" s="254"/>
      <c r="L16" s="254"/>
      <c r="M16" s="44" t="s">
        <v>497</v>
      </c>
    </row>
    <row r="17" spans="1:13" s="91" customFormat="1" ht="14.25" customHeight="1">
      <c r="A17" s="225">
        <v>1</v>
      </c>
      <c r="B17" s="289"/>
      <c r="C17" s="225" t="s">
        <v>11</v>
      </c>
      <c r="D17" s="289"/>
      <c r="E17" s="222" t="s">
        <v>486</v>
      </c>
      <c r="F17" s="222" t="s">
        <v>456</v>
      </c>
      <c r="G17" s="222" t="s">
        <v>457</v>
      </c>
      <c r="H17" s="222" t="s">
        <v>458</v>
      </c>
      <c r="I17" s="222" t="s">
        <v>459</v>
      </c>
      <c r="J17" s="222" t="s">
        <v>462</v>
      </c>
      <c r="K17" s="222" t="s">
        <v>463</v>
      </c>
      <c r="L17" s="222" t="s">
        <v>464</v>
      </c>
      <c r="M17" s="45"/>
    </row>
    <row r="18" spans="1:13" s="91" customFormat="1" ht="17">
      <c r="A18" s="294"/>
      <c r="B18" s="295"/>
      <c r="C18" s="294"/>
      <c r="D18" s="295"/>
      <c r="E18" s="223"/>
      <c r="F18" s="223"/>
      <c r="G18" s="223"/>
      <c r="H18" s="223"/>
      <c r="I18" s="223"/>
      <c r="J18" s="223"/>
      <c r="K18" s="223"/>
      <c r="L18" s="223"/>
      <c r="M18" s="45"/>
    </row>
    <row r="19" spans="1:13" s="91" customFormat="1" ht="18" thickBot="1">
      <c r="A19" s="294"/>
      <c r="B19" s="295"/>
      <c r="C19" s="291"/>
      <c r="D19" s="293"/>
      <c r="E19" s="224"/>
      <c r="F19" s="224"/>
      <c r="G19" s="224"/>
      <c r="H19" s="224"/>
      <c r="I19" s="224"/>
      <c r="J19" s="224"/>
      <c r="K19" s="224"/>
      <c r="L19" s="224"/>
      <c r="M19" s="45"/>
    </row>
    <row r="20" spans="1:13" s="91" customFormat="1" ht="18" thickBot="1">
      <c r="A20" s="225">
        <v>2</v>
      </c>
      <c r="B20" s="289"/>
      <c r="C20" s="245" t="s">
        <v>13</v>
      </c>
      <c r="D20" s="288"/>
      <c r="E20" s="92">
        <f>E21+E22+E23+E24</f>
        <v>0</v>
      </c>
      <c r="F20" s="92">
        <f t="shared" ref="F20" si="0">F21+F22+F23+F24</f>
        <v>0</v>
      </c>
      <c r="G20" s="92">
        <f>G21+G22+G23+G24</f>
        <v>0</v>
      </c>
      <c r="H20" s="92">
        <f t="shared" ref="H20:J20" si="1">H21+H22+H23+H24</f>
        <v>0</v>
      </c>
      <c r="I20" s="92">
        <f t="shared" si="1"/>
        <v>0</v>
      </c>
      <c r="J20" s="92">
        <f t="shared" si="1"/>
        <v>0</v>
      </c>
      <c r="K20" s="36">
        <f>K21+K22+K23+K24</f>
        <v>0</v>
      </c>
      <c r="L20" s="36">
        <f t="shared" ref="L20" si="2">L21+L22+L23+L24</f>
        <v>0</v>
      </c>
      <c r="M20" s="93">
        <f>SUM(E20:L20)</f>
        <v>0</v>
      </c>
    </row>
    <row r="21" spans="1:13" s="91" customFormat="1" ht="18" thickBot="1">
      <c r="A21" s="232" t="s">
        <v>24</v>
      </c>
      <c r="B21" s="288"/>
      <c r="C21" s="245" t="s">
        <v>427</v>
      </c>
      <c r="D21" s="288"/>
      <c r="E21" s="94"/>
      <c r="F21" s="94"/>
      <c r="G21" s="94"/>
      <c r="H21" s="94"/>
      <c r="I21" s="94"/>
      <c r="J21" s="94"/>
      <c r="K21" s="37"/>
      <c r="L21" s="37"/>
      <c r="M21" s="95">
        <f>SUM(E21:L21)</f>
        <v>0</v>
      </c>
    </row>
    <row r="22" spans="1:13" s="91" customFormat="1" ht="18" thickBot="1">
      <c r="A22" s="232" t="s">
        <v>22</v>
      </c>
      <c r="B22" s="288"/>
      <c r="C22" s="268" t="s">
        <v>14</v>
      </c>
      <c r="D22" s="293"/>
      <c r="E22" s="94"/>
      <c r="F22" s="94"/>
      <c r="G22" s="94"/>
      <c r="H22" s="94"/>
      <c r="I22" s="94"/>
      <c r="J22" s="94"/>
      <c r="K22" s="37"/>
      <c r="L22" s="37"/>
      <c r="M22" s="45"/>
    </row>
    <row r="23" spans="1:13" s="91" customFormat="1" ht="18" thickBot="1">
      <c r="A23" s="232" t="s">
        <v>23</v>
      </c>
      <c r="B23" s="288"/>
      <c r="C23" s="245" t="s">
        <v>15</v>
      </c>
      <c r="D23" s="288"/>
      <c r="E23" s="94"/>
      <c r="F23" s="94"/>
      <c r="G23" s="94"/>
      <c r="H23" s="94"/>
      <c r="I23" s="94"/>
      <c r="J23" s="94"/>
      <c r="K23" s="37"/>
      <c r="L23" s="37"/>
      <c r="M23" s="45"/>
    </row>
    <row r="24" spans="1:13" s="91" customFormat="1" ht="18" thickBot="1">
      <c r="A24" s="232" t="s">
        <v>25</v>
      </c>
      <c r="B24" s="288"/>
      <c r="C24" s="245" t="s">
        <v>16</v>
      </c>
      <c r="D24" s="288"/>
      <c r="E24" s="94"/>
      <c r="F24" s="94"/>
      <c r="G24" s="94"/>
      <c r="H24" s="94"/>
      <c r="I24" s="94"/>
      <c r="J24" s="94"/>
      <c r="K24" s="37"/>
      <c r="L24" s="37"/>
      <c r="M24" s="45"/>
    </row>
    <row r="25" spans="1:13" s="91" customFormat="1" ht="18" thickBot="1">
      <c r="A25" s="245">
        <v>3</v>
      </c>
      <c r="B25" s="288"/>
      <c r="C25" s="225" t="s">
        <v>17</v>
      </c>
      <c r="D25" s="289"/>
      <c r="E25" s="96">
        <f>SUM(Anlage1_Referenzwert!$C14)</f>
        <v>0</v>
      </c>
      <c r="F25" s="96">
        <f>SUM(Anlage1_Referenzwert!$C14)</f>
        <v>0</v>
      </c>
      <c r="G25" s="96">
        <f>SUM(Anlage1_Referenzwert!$C14)</f>
        <v>0</v>
      </c>
      <c r="H25" s="96">
        <f>SUM(Anlage1_Referenzwert!$C14)</f>
        <v>0</v>
      </c>
      <c r="I25" s="96">
        <f>SUM(Anlage1_Referenzwert!$C14)</f>
        <v>0</v>
      </c>
      <c r="J25" s="96">
        <f>SUM(Anlage1_Referenzwert!$C14)</f>
        <v>0</v>
      </c>
      <c r="K25" s="96">
        <f>SUM(Anlage1_Referenzwert!$C14)</f>
        <v>0</v>
      </c>
      <c r="L25" s="96">
        <f>SUM(Anlage1_Referenzwert!$C14)</f>
        <v>0</v>
      </c>
      <c r="M25" s="48">
        <f>L25</f>
        <v>0</v>
      </c>
    </row>
    <row r="26" spans="1:13" s="91" customFormat="1" ht="17">
      <c r="A26" s="225">
        <v>4</v>
      </c>
      <c r="B26" s="290"/>
      <c r="C26" s="276" t="s">
        <v>425</v>
      </c>
      <c r="D26" s="277"/>
      <c r="E26" s="278"/>
      <c r="F26" s="97"/>
      <c r="G26" s="97"/>
      <c r="H26" s="97"/>
      <c r="I26" s="97"/>
      <c r="J26" s="97"/>
      <c r="K26" s="97"/>
      <c r="L26" s="97"/>
      <c r="M26" s="50">
        <f>$M$20/$M$14</f>
        <v>0</v>
      </c>
    </row>
    <row r="27" spans="1:13" s="91" customFormat="1" ht="30.5" customHeight="1" thickBot="1">
      <c r="A27" s="291"/>
      <c r="B27" s="292"/>
      <c r="C27" s="261" t="s">
        <v>426</v>
      </c>
      <c r="D27" s="262"/>
      <c r="E27" s="263"/>
      <c r="F27" s="98"/>
      <c r="G27" s="98"/>
      <c r="H27" s="98"/>
      <c r="I27" s="98"/>
      <c r="J27" s="98"/>
      <c r="K27" s="98"/>
      <c r="L27" s="98"/>
      <c r="M27" s="52">
        <f>M25-M26</f>
        <v>0</v>
      </c>
    </row>
    <row r="28" spans="1:13" ht="31.5" customHeight="1" thickBot="1">
      <c r="A28" s="40"/>
      <c r="B28" s="30"/>
      <c r="C28" s="53"/>
      <c r="D28" s="30"/>
      <c r="E28" s="54"/>
      <c r="F28" s="54"/>
      <c r="G28" s="54"/>
      <c r="H28" s="54"/>
      <c r="I28" s="54"/>
      <c r="J28" s="54"/>
      <c r="L28" s="56"/>
      <c r="M28" s="57"/>
    </row>
    <row r="29" spans="1:13" ht="33" thickBot="1">
      <c r="A29" s="285" t="s">
        <v>521</v>
      </c>
      <c r="B29" s="285"/>
      <c r="C29" s="285"/>
      <c r="D29" s="42" t="s">
        <v>501</v>
      </c>
      <c r="E29" s="29">
        <v>7</v>
      </c>
      <c r="F29" s="29">
        <v>7</v>
      </c>
      <c r="G29" s="29">
        <v>7</v>
      </c>
      <c r="H29" s="29">
        <v>7</v>
      </c>
      <c r="I29" s="29">
        <v>7</v>
      </c>
      <c r="J29" s="29">
        <v>7</v>
      </c>
      <c r="K29" s="29">
        <v>7</v>
      </c>
      <c r="L29" s="29">
        <v>4</v>
      </c>
      <c r="M29" s="63">
        <f>SUM(E29:L29)</f>
        <v>53</v>
      </c>
    </row>
    <row r="30" spans="1:13" ht="18">
      <c r="A30" s="225" t="s">
        <v>4</v>
      </c>
      <c r="B30" s="287"/>
      <c r="C30" s="210" t="s">
        <v>455</v>
      </c>
      <c r="D30" s="251" t="s">
        <v>499</v>
      </c>
      <c r="E30" s="253" t="s">
        <v>444</v>
      </c>
      <c r="F30" s="253" t="s">
        <v>445</v>
      </c>
      <c r="G30" s="253" t="s">
        <v>446</v>
      </c>
      <c r="H30" s="253" t="s">
        <v>447</v>
      </c>
      <c r="I30" s="253" t="s">
        <v>448</v>
      </c>
      <c r="J30" s="259" t="s">
        <v>449</v>
      </c>
      <c r="K30" s="253" t="s">
        <v>460</v>
      </c>
      <c r="L30" s="253" t="s">
        <v>461</v>
      </c>
      <c r="M30" s="43" t="s">
        <v>12</v>
      </c>
    </row>
    <row r="31" spans="1:13" ht="19" thickBot="1">
      <c r="A31" s="268"/>
      <c r="B31" s="269"/>
      <c r="C31" s="265"/>
      <c r="D31" s="252"/>
      <c r="E31" s="254"/>
      <c r="F31" s="254"/>
      <c r="G31" s="254"/>
      <c r="H31" s="254"/>
      <c r="I31" s="254"/>
      <c r="J31" s="260"/>
      <c r="K31" s="254"/>
      <c r="L31" s="254"/>
      <c r="M31" s="44" t="s">
        <v>500</v>
      </c>
    </row>
    <row r="32" spans="1:13" ht="14.25" customHeight="1">
      <c r="A32" s="225">
        <v>1</v>
      </c>
      <c r="B32" s="229"/>
      <c r="C32" s="225" t="s">
        <v>11</v>
      </c>
      <c r="D32" s="229"/>
      <c r="E32" s="222" t="s">
        <v>465</v>
      </c>
      <c r="F32" s="222" t="s">
        <v>466</v>
      </c>
      <c r="G32" s="222" t="s">
        <v>467</v>
      </c>
      <c r="H32" s="222" t="s">
        <v>468</v>
      </c>
      <c r="I32" s="222" t="s">
        <v>469</v>
      </c>
      <c r="J32" s="222" t="s">
        <v>470</v>
      </c>
      <c r="K32" s="222" t="s">
        <v>471</v>
      </c>
      <c r="L32" s="222" t="s">
        <v>493</v>
      </c>
      <c r="M32" s="45"/>
    </row>
    <row r="33" spans="1:13" ht="17">
      <c r="A33" s="230"/>
      <c r="B33" s="231"/>
      <c r="C33" s="230"/>
      <c r="D33" s="231"/>
      <c r="E33" s="223"/>
      <c r="F33" s="223"/>
      <c r="G33" s="223"/>
      <c r="H33" s="223"/>
      <c r="I33" s="223"/>
      <c r="J33" s="223"/>
      <c r="K33" s="223"/>
      <c r="L33" s="223"/>
      <c r="M33" s="45"/>
    </row>
    <row r="34" spans="1:13" ht="18" thickBot="1">
      <c r="A34" s="230"/>
      <c r="B34" s="231"/>
      <c r="C34" s="227"/>
      <c r="D34" s="247"/>
      <c r="E34" s="224"/>
      <c r="F34" s="224"/>
      <c r="G34" s="224"/>
      <c r="H34" s="224"/>
      <c r="I34" s="224"/>
      <c r="J34" s="224"/>
      <c r="K34" s="224"/>
      <c r="L34" s="224"/>
      <c r="M34" s="45"/>
    </row>
    <row r="35" spans="1:13" ht="18" thickBot="1">
      <c r="A35" s="225">
        <v>2</v>
      </c>
      <c r="B35" s="229"/>
      <c r="C35" s="245" t="s">
        <v>13</v>
      </c>
      <c r="D35" s="233"/>
      <c r="E35" s="36">
        <f>E36+E37+E38+E39</f>
        <v>0</v>
      </c>
      <c r="F35" s="36">
        <f t="shared" ref="F35" si="3">F36+F37+F38+F39</f>
        <v>0</v>
      </c>
      <c r="G35" s="36">
        <f>G36+G37+G38+G39</f>
        <v>0</v>
      </c>
      <c r="H35" s="36">
        <f t="shared" ref="H35" si="4">H36+H37+H38+H39</f>
        <v>0</v>
      </c>
      <c r="I35" s="36">
        <f>I36+I37+I38+I39</f>
        <v>0</v>
      </c>
      <c r="J35" s="36">
        <f t="shared" ref="J35:L35" si="5">J36+J37+J38+J39</f>
        <v>0</v>
      </c>
      <c r="K35" s="36">
        <f t="shared" si="5"/>
        <v>0</v>
      </c>
      <c r="L35" s="36">
        <f t="shared" si="5"/>
        <v>0</v>
      </c>
      <c r="M35" s="34">
        <f>SUM(E35:L35)</f>
        <v>0</v>
      </c>
    </row>
    <row r="36" spans="1:13" ht="18" thickBot="1">
      <c r="A36" s="232" t="s">
        <v>24</v>
      </c>
      <c r="B36" s="233"/>
      <c r="C36" s="245" t="s">
        <v>427</v>
      </c>
      <c r="D36" s="233"/>
      <c r="E36" s="37"/>
      <c r="F36" s="37"/>
      <c r="G36" s="37"/>
      <c r="H36" s="37"/>
      <c r="I36" s="37"/>
      <c r="J36" s="37"/>
      <c r="K36" s="37"/>
      <c r="L36" s="37"/>
      <c r="M36" s="35">
        <f>SUM(E36:L36)</f>
        <v>0</v>
      </c>
    </row>
    <row r="37" spans="1:13" ht="18" thickBot="1">
      <c r="A37" s="232" t="s">
        <v>22</v>
      </c>
      <c r="B37" s="233"/>
      <c r="C37" s="268" t="s">
        <v>14</v>
      </c>
      <c r="D37" s="247"/>
      <c r="E37" s="37"/>
      <c r="F37" s="37"/>
      <c r="G37" s="37"/>
      <c r="H37" s="37"/>
      <c r="I37" s="37"/>
      <c r="J37" s="37"/>
      <c r="K37" s="37"/>
      <c r="L37" s="37"/>
      <c r="M37" s="45"/>
    </row>
    <row r="38" spans="1:13" ht="18" thickBot="1">
      <c r="A38" s="232" t="s">
        <v>23</v>
      </c>
      <c r="B38" s="233"/>
      <c r="C38" s="245" t="s">
        <v>15</v>
      </c>
      <c r="D38" s="233"/>
      <c r="E38" s="37"/>
      <c r="F38" s="37"/>
      <c r="G38" s="37"/>
      <c r="H38" s="37"/>
      <c r="I38" s="37"/>
      <c r="J38" s="37"/>
      <c r="K38" s="37"/>
      <c r="L38" s="37"/>
      <c r="M38" s="45"/>
    </row>
    <row r="39" spans="1:13" ht="18" thickBot="1">
      <c r="A39" s="232" t="s">
        <v>25</v>
      </c>
      <c r="B39" s="233"/>
      <c r="C39" s="245" t="s">
        <v>16</v>
      </c>
      <c r="D39" s="233"/>
      <c r="E39" s="37"/>
      <c r="F39" s="37"/>
      <c r="G39" s="37"/>
      <c r="H39" s="37"/>
      <c r="I39" s="37"/>
      <c r="J39" s="37"/>
      <c r="K39" s="37"/>
      <c r="L39" s="37"/>
      <c r="M39" s="45"/>
    </row>
    <row r="40" spans="1:13" ht="18" thickBot="1">
      <c r="A40" s="245">
        <v>3</v>
      </c>
      <c r="B40" s="233"/>
      <c r="C40" s="225" t="s">
        <v>17</v>
      </c>
      <c r="D40" s="229"/>
      <c r="E40" s="46">
        <f>SUM(Anlage1_Referenzwert!$C14)</f>
        <v>0</v>
      </c>
      <c r="F40" s="46">
        <f>SUM(Anlage1_Referenzwert!$C14)</f>
        <v>0</v>
      </c>
      <c r="G40" s="46">
        <f>SUM(Anlage1_Referenzwert!$C14)</f>
        <v>0</v>
      </c>
      <c r="H40" s="46">
        <f>SUM(Anlage1_Referenzwert!$C14)</f>
        <v>0</v>
      </c>
      <c r="I40" s="46">
        <f>SUM(Anlage1_Referenzwert!$C14)</f>
        <v>0</v>
      </c>
      <c r="J40" s="46">
        <f>SUM(Anlage1_Referenzwert!$C14)</f>
        <v>0</v>
      </c>
      <c r="K40" s="46">
        <f>SUM(Anlage1_Referenzwert!$C14)</f>
        <v>0</v>
      </c>
      <c r="L40" s="46">
        <f>SUM(Anlage1_Referenzwert!$C14)</f>
        <v>0</v>
      </c>
      <c r="M40" s="48">
        <f>L40</f>
        <v>0</v>
      </c>
    </row>
    <row r="41" spans="1:13" ht="17">
      <c r="A41" s="225">
        <v>4</v>
      </c>
      <c r="B41" s="226"/>
      <c r="C41" s="276" t="s">
        <v>425</v>
      </c>
      <c r="D41" s="277"/>
      <c r="E41" s="278"/>
      <c r="F41" s="49"/>
      <c r="G41" s="49"/>
      <c r="H41" s="49"/>
      <c r="I41" s="49"/>
      <c r="J41" s="49"/>
      <c r="K41" s="49"/>
      <c r="L41" s="49"/>
      <c r="M41" s="50">
        <f>$M$35/$M$29</f>
        <v>0</v>
      </c>
    </row>
    <row r="42" spans="1:13" ht="30.5" customHeight="1" thickBot="1">
      <c r="A42" s="227"/>
      <c r="B42" s="228"/>
      <c r="C42" s="261" t="s">
        <v>426</v>
      </c>
      <c r="D42" s="262"/>
      <c r="E42" s="263"/>
      <c r="F42" s="51"/>
      <c r="G42" s="51"/>
      <c r="H42" s="51"/>
      <c r="I42" s="51"/>
      <c r="J42" s="51"/>
      <c r="K42" s="51"/>
      <c r="L42" s="51"/>
      <c r="M42" s="52">
        <f>M40-M41</f>
        <v>0</v>
      </c>
    </row>
    <row r="43" spans="1:13" ht="31.5" customHeight="1" thickBot="1">
      <c r="A43" s="40"/>
      <c r="B43" s="30"/>
      <c r="C43" s="53"/>
      <c r="D43" s="30"/>
      <c r="E43" s="54"/>
      <c r="F43" s="54"/>
      <c r="G43" s="54"/>
      <c r="H43" s="54"/>
      <c r="I43" s="54"/>
      <c r="J43" s="54"/>
      <c r="L43" s="56"/>
      <c r="M43" s="57"/>
    </row>
    <row r="44" spans="1:13" ht="58.25" customHeight="1" thickBot="1">
      <c r="A44" s="284" t="s">
        <v>522</v>
      </c>
      <c r="B44" s="285"/>
      <c r="C44" s="285"/>
      <c r="D44" s="141"/>
      <c r="E44" s="43" t="s">
        <v>12</v>
      </c>
      <c r="F44" s="43" t="s">
        <v>12</v>
      </c>
      <c r="G44" s="132"/>
      <c r="H44" s="133"/>
      <c r="I44" s="133"/>
      <c r="J44" s="133"/>
      <c r="K44" s="133"/>
      <c r="L44" s="134"/>
      <c r="M44" s="43" t="s">
        <v>12</v>
      </c>
    </row>
    <row r="45" spans="1:13">
      <c r="B45" s="30"/>
      <c r="C45" s="225"/>
      <c r="D45" s="229"/>
      <c r="E45" s="222" t="s">
        <v>502</v>
      </c>
      <c r="F45" s="222" t="s">
        <v>503</v>
      </c>
      <c r="G45" s="286"/>
      <c r="H45" s="281"/>
      <c r="I45" s="281"/>
      <c r="J45" s="281"/>
      <c r="K45" s="281"/>
      <c r="L45" s="282"/>
      <c r="M45" s="283" t="s">
        <v>504</v>
      </c>
    </row>
    <row r="46" spans="1:13" ht="17">
      <c r="A46" s="101"/>
      <c r="B46" s="30"/>
      <c r="C46" s="230"/>
      <c r="D46" s="231"/>
      <c r="E46" s="223"/>
      <c r="F46" s="223"/>
      <c r="G46" s="286"/>
      <c r="H46" s="281"/>
      <c r="I46" s="281"/>
      <c r="J46" s="281"/>
      <c r="K46" s="281"/>
      <c r="L46" s="282"/>
      <c r="M46" s="253"/>
    </row>
    <row r="47" spans="1:13" ht="18" thickBot="1">
      <c r="A47" s="101"/>
      <c r="B47" s="30"/>
      <c r="C47" s="227"/>
      <c r="D47" s="247"/>
      <c r="E47" s="224"/>
      <c r="F47" s="224"/>
      <c r="G47" s="286"/>
      <c r="H47" s="281"/>
      <c r="I47" s="281"/>
      <c r="J47" s="281"/>
      <c r="K47" s="281"/>
      <c r="L47" s="282"/>
      <c r="M47" s="254"/>
    </row>
    <row r="48" spans="1:13" ht="18" thickBot="1">
      <c r="A48" s="40"/>
      <c r="B48" s="30"/>
      <c r="C48" s="245" t="s">
        <v>485</v>
      </c>
      <c r="D48" s="233"/>
      <c r="E48" s="36">
        <f>M14</f>
        <v>54</v>
      </c>
      <c r="F48" s="36">
        <f>M29</f>
        <v>53</v>
      </c>
      <c r="G48" s="135"/>
      <c r="H48" s="136"/>
      <c r="I48" s="136"/>
      <c r="J48" s="136"/>
      <c r="K48" s="136"/>
      <c r="L48" s="137"/>
      <c r="M48" s="34">
        <f>SUM(E48:F48)</f>
        <v>107</v>
      </c>
    </row>
    <row r="49" spans="1:20" ht="18" thickBot="1">
      <c r="A49" s="40"/>
      <c r="B49" s="30"/>
      <c r="C49" s="245" t="s">
        <v>13</v>
      </c>
      <c r="D49" s="233"/>
      <c r="E49" s="36">
        <f>M20</f>
        <v>0</v>
      </c>
      <c r="F49" s="36">
        <f>M35</f>
        <v>0</v>
      </c>
      <c r="G49" s="135"/>
      <c r="H49" s="136"/>
      <c r="I49" s="136"/>
      <c r="J49" s="136"/>
      <c r="K49" s="136"/>
      <c r="L49" s="137"/>
      <c r="M49" s="34">
        <f t="shared" ref="M49:M50" si="6">SUM(E49:F49)</f>
        <v>0</v>
      </c>
    </row>
    <row r="50" spans="1:20" ht="18" thickBot="1">
      <c r="B50" s="30"/>
      <c r="C50" s="245" t="s">
        <v>427</v>
      </c>
      <c r="D50" s="233"/>
      <c r="E50" s="36">
        <f>M21</f>
        <v>0</v>
      </c>
      <c r="F50" s="36">
        <f>M36</f>
        <v>0</v>
      </c>
      <c r="G50" s="135"/>
      <c r="H50" s="136"/>
      <c r="I50" s="136"/>
      <c r="J50" s="136"/>
      <c r="K50" s="136"/>
      <c r="L50" s="137"/>
      <c r="M50" s="35">
        <f t="shared" si="6"/>
        <v>0</v>
      </c>
    </row>
    <row r="51" spans="1:20" ht="18" thickBot="1">
      <c r="A51" s="101"/>
      <c r="B51" s="30"/>
      <c r="C51" s="225" t="s">
        <v>17</v>
      </c>
      <c r="D51" s="229"/>
      <c r="E51" s="46">
        <f>SUM(Anlage1_Referenzwert!$C14)</f>
        <v>0</v>
      </c>
      <c r="F51" s="46">
        <f>SUM(Anlage1_Referenzwert!$C14)</f>
        <v>0</v>
      </c>
      <c r="G51" s="138"/>
      <c r="H51" s="139"/>
      <c r="I51" s="139"/>
      <c r="J51" s="139"/>
      <c r="K51" s="139"/>
      <c r="L51" s="140"/>
      <c r="M51" s="48">
        <f>F51</f>
        <v>0</v>
      </c>
    </row>
    <row r="52" spans="1:20" ht="17">
      <c r="A52" s="101"/>
      <c r="B52" s="30"/>
      <c r="C52" s="276" t="s">
        <v>425</v>
      </c>
      <c r="D52" s="277"/>
      <c r="E52" s="278"/>
      <c r="F52" s="49"/>
      <c r="G52" s="49"/>
      <c r="H52" s="49"/>
      <c r="I52" s="49"/>
      <c r="J52" s="49"/>
      <c r="K52" s="49"/>
      <c r="L52" s="49"/>
      <c r="M52" s="50">
        <f>M49/M48</f>
        <v>0</v>
      </c>
    </row>
    <row r="53" spans="1:20" ht="29" customHeight="1" thickBot="1">
      <c r="A53" s="40"/>
      <c r="B53" s="30"/>
      <c r="C53" s="261" t="s">
        <v>426</v>
      </c>
      <c r="D53" s="262"/>
      <c r="E53" s="263"/>
      <c r="F53" s="51"/>
      <c r="G53" s="51"/>
      <c r="H53" s="51"/>
      <c r="I53" s="51"/>
      <c r="J53" s="51"/>
      <c r="K53" s="51"/>
      <c r="L53" s="51"/>
      <c r="M53" s="52">
        <f>M51-M52</f>
        <v>0</v>
      </c>
    </row>
    <row r="54" spans="1:20" ht="31.5" customHeight="1">
      <c r="A54" s="40"/>
      <c r="B54" s="40"/>
      <c r="C54" s="53"/>
      <c r="D54" s="30"/>
      <c r="E54" s="54"/>
      <c r="F54" s="54"/>
      <c r="G54" s="54"/>
      <c r="H54" s="54"/>
      <c r="I54" s="54"/>
      <c r="J54" s="54"/>
      <c r="L54" s="56"/>
      <c r="M54" s="57"/>
    </row>
    <row r="55" spans="1:20" ht="51.75" customHeight="1">
      <c r="A55" s="58" t="str">
        <f>A8</f>
        <v>IK:</v>
      </c>
      <c r="B55" s="59" t="str">
        <f>A6</f>
        <v>Vorsorge- oder Rehabilitationseinrichtung (Name, Anschrift):</v>
      </c>
      <c r="C55" s="236" t="s">
        <v>428</v>
      </c>
      <c r="D55" s="237"/>
      <c r="E55" s="217" t="s">
        <v>429</v>
      </c>
      <c r="F55" s="218"/>
      <c r="G55" s="239" t="s">
        <v>430</v>
      </c>
      <c r="H55" s="240"/>
      <c r="I55" s="279" t="s">
        <v>431</v>
      </c>
      <c r="J55" s="280"/>
      <c r="K55" s="157" t="s">
        <v>529</v>
      </c>
      <c r="L55" s="56"/>
    </row>
    <row r="56" spans="1:20" ht="31.5" customHeight="1">
      <c r="A56" s="165" t="str">
        <f>D8</f>
        <v/>
      </c>
      <c r="B56" s="166" t="str">
        <f>D6</f>
        <v/>
      </c>
      <c r="C56" s="272">
        <f>M51</f>
        <v>0</v>
      </c>
      <c r="D56" s="273"/>
      <c r="E56" s="234" t="str">
        <f>Anlage2_Vergütungssatz!C15</f>
        <v/>
      </c>
      <c r="F56" s="235"/>
      <c r="G56" s="274">
        <f>M53</f>
        <v>0</v>
      </c>
      <c r="H56" s="275"/>
      <c r="I56" s="270">
        <f>IF(ISERROR(ROUND(G56/C56,4)),0,ROUND(G56/C56,4))</f>
        <v>0</v>
      </c>
      <c r="J56" s="271"/>
      <c r="K56" s="150">
        <f>M48</f>
        <v>107</v>
      </c>
      <c r="L56" s="56"/>
    </row>
    <row r="57" spans="1:20" ht="31.5" customHeight="1">
      <c r="A57" s="40"/>
      <c r="B57" s="30"/>
      <c r="C57" s="53"/>
      <c r="D57" s="30"/>
      <c r="E57" s="54"/>
      <c r="F57" s="54"/>
      <c r="G57" s="54"/>
      <c r="H57" s="54"/>
      <c r="I57" s="54"/>
      <c r="J57" s="54"/>
      <c r="L57" s="56"/>
      <c r="M57" s="57"/>
    </row>
    <row r="58" spans="1:20" ht="20">
      <c r="A58" s="214" t="s">
        <v>512</v>
      </c>
      <c r="B58" s="214"/>
      <c r="C58" s="53"/>
      <c r="D58" s="30"/>
      <c r="E58" s="54"/>
      <c r="F58" s="54"/>
      <c r="G58" s="54"/>
      <c r="H58" s="54"/>
      <c r="I58" s="54"/>
      <c r="J58" s="54"/>
      <c r="L58" s="56"/>
      <c r="M58" s="57"/>
    </row>
    <row r="59" spans="1:20" ht="48">
      <c r="A59" s="216">
        <v>1</v>
      </c>
      <c r="B59" s="216"/>
      <c r="C59" s="162">
        <v>2</v>
      </c>
      <c r="D59" s="215" t="s">
        <v>487</v>
      </c>
      <c r="E59" s="215"/>
      <c r="F59" s="219">
        <v>4</v>
      </c>
      <c r="G59" s="220"/>
      <c r="H59" s="216" t="s">
        <v>488</v>
      </c>
      <c r="I59" s="216"/>
      <c r="J59" s="162">
        <v>6</v>
      </c>
      <c r="K59" s="162" t="s">
        <v>491</v>
      </c>
      <c r="L59" s="163" t="s">
        <v>518</v>
      </c>
      <c r="M59" s="164" t="s">
        <v>519</v>
      </c>
      <c r="N59" s="162">
        <v>10</v>
      </c>
      <c r="O59" s="162" t="s">
        <v>520</v>
      </c>
      <c r="T59" s="5" t="s">
        <v>515</v>
      </c>
    </row>
    <row r="60" spans="1:20" ht="80">
      <c r="A60" s="217" t="s">
        <v>430</v>
      </c>
      <c r="B60" s="218"/>
      <c r="C60" s="129" t="s">
        <v>529</v>
      </c>
      <c r="D60" s="217" t="s">
        <v>516</v>
      </c>
      <c r="E60" s="218"/>
      <c r="F60" s="217" t="s">
        <v>429</v>
      </c>
      <c r="G60" s="218"/>
      <c r="H60" s="217" t="s">
        <v>513</v>
      </c>
      <c r="I60" s="218"/>
      <c r="J60" s="129" t="s">
        <v>489</v>
      </c>
      <c r="K60" s="129" t="s">
        <v>490</v>
      </c>
      <c r="L60" s="129" t="s">
        <v>524</v>
      </c>
      <c r="M60" s="129" t="s">
        <v>517</v>
      </c>
      <c r="N60" s="129" t="s">
        <v>530</v>
      </c>
      <c r="O60" s="155" t="s">
        <v>492</v>
      </c>
    </row>
    <row r="61" spans="1:20" s="91" customFormat="1" ht="31.5" customHeight="1">
      <c r="A61" s="238">
        <f>G56</f>
        <v>0</v>
      </c>
      <c r="B61" s="238"/>
      <c r="C61" s="150">
        <f>K56</f>
        <v>107</v>
      </c>
      <c r="D61" s="238">
        <f>A61*C61</f>
        <v>0</v>
      </c>
      <c r="E61" s="238"/>
      <c r="F61" s="238" t="str">
        <f>E56</f>
        <v/>
      </c>
      <c r="G61" s="238"/>
      <c r="H61" s="241">
        <f>IF(ISERROR(IF(G56&lt;0,"kein Ausgleichsanspruch, da kein Belegungsrückgang",D61*F61)),0,IF(G56&lt;0,"kein Ausgleichsanspruch, da kein Belegungsrückgang",D61*F61))</f>
        <v>0</v>
      </c>
      <c r="I61" s="241"/>
      <c r="J61" s="160">
        <v>0.5</v>
      </c>
      <c r="K61" s="151">
        <f>IF(H61="kein Ausgleichsanspruch, da kein Belegungsrückgang",0,H61*J61)</f>
        <v>0</v>
      </c>
      <c r="L61" s="161">
        <v>2000</v>
      </c>
      <c r="M61" s="151">
        <f>IF(K61=0,0,SUM(K61:L61))</f>
        <v>0</v>
      </c>
      <c r="N61" s="152">
        <f>M50</f>
        <v>0</v>
      </c>
      <c r="O61" s="156">
        <f>IF(ISERROR(M61/N61),0,M61/N61)</f>
        <v>0</v>
      </c>
      <c r="T61" s="153">
        <f>O61*M50</f>
        <v>0</v>
      </c>
    </row>
    <row r="62" spans="1:20" ht="31.5" customHeight="1">
      <c r="A62" s="40"/>
      <c r="B62" s="30"/>
      <c r="C62" s="53"/>
      <c r="D62" s="30"/>
      <c r="E62" s="54"/>
      <c r="F62" s="54"/>
      <c r="G62" s="54"/>
      <c r="H62" s="54"/>
      <c r="I62" s="54"/>
      <c r="J62" s="54"/>
      <c r="N62" s="56"/>
      <c r="O62" s="57"/>
      <c r="T62" s="154">
        <f>T61-M61</f>
        <v>0</v>
      </c>
    </row>
    <row r="63" spans="1:20" ht="14.5" customHeight="1">
      <c r="A63" s="221" t="s">
        <v>18</v>
      </c>
      <c r="B63" s="221"/>
      <c r="E63" s="61"/>
      <c r="F63" s="61"/>
      <c r="G63" s="61"/>
      <c r="H63" s="61"/>
      <c r="I63" s="61"/>
      <c r="J63" s="61"/>
      <c r="K63" s="61"/>
      <c r="L63" s="61"/>
      <c r="M63" s="61"/>
    </row>
    <row r="64" spans="1:20" ht="39.75" customHeight="1">
      <c r="A64" s="221" t="s">
        <v>19</v>
      </c>
      <c r="B64" s="221"/>
      <c r="C64" s="242" t="s">
        <v>30</v>
      </c>
      <c r="D64" s="242"/>
    </row>
    <row r="65" spans="1:13" ht="39.75" customHeight="1">
      <c r="A65" s="221" t="s">
        <v>20</v>
      </c>
      <c r="B65" s="221"/>
      <c r="C65" s="242" t="s">
        <v>30</v>
      </c>
      <c r="D65" s="242"/>
    </row>
    <row r="66" spans="1:13" ht="39.75" customHeight="1">
      <c r="A66" s="221" t="s">
        <v>514</v>
      </c>
      <c r="B66" s="221"/>
      <c r="C66" s="242" t="s">
        <v>30</v>
      </c>
      <c r="D66" s="242"/>
      <c r="M66" s="62"/>
    </row>
    <row r="67" spans="1:13" ht="20" customHeight="1">
      <c r="B67" s="158"/>
      <c r="C67" s="158"/>
    </row>
  </sheetData>
  <sheetProtection algorithmName="SHA-512" hashValue="K5u0ApJSQULAFfsAHhwVhhbq8+ggGAOtptnnOqRb4eZfBJClRm8jJJH0Qm4Ldi0MiCNOpPYSjDzzkLrz/oNxjA==" saltValue="wSP7I1nib6y9RQ6MRylODg==" spinCount="100000" sheet="1" objects="1" scenarios="1"/>
  <mergeCells count="127">
    <mergeCell ref="A8:C8"/>
    <mergeCell ref="D8:K8"/>
    <mergeCell ref="A2:D2"/>
    <mergeCell ref="A6:C6"/>
    <mergeCell ref="D6:K6"/>
    <mergeCell ref="A7:C7"/>
    <mergeCell ref="D7:K7"/>
    <mergeCell ref="G15:G16"/>
    <mergeCell ref="H15:H16"/>
    <mergeCell ref="I15:I16"/>
    <mergeCell ref="J15:J16"/>
    <mergeCell ref="K15:K16"/>
    <mergeCell ref="A4:K4"/>
    <mergeCell ref="L15:L16"/>
    <mergeCell ref="A14:C14"/>
    <mergeCell ref="A15:B16"/>
    <mergeCell ref="C15:C16"/>
    <mergeCell ref="D15:D16"/>
    <mergeCell ref="E15:E16"/>
    <mergeCell ref="F15:F16"/>
    <mergeCell ref="I17:I19"/>
    <mergeCell ref="J17:J19"/>
    <mergeCell ref="K17:K19"/>
    <mergeCell ref="L17:L19"/>
    <mergeCell ref="A20:B20"/>
    <mergeCell ref="C20:D20"/>
    <mergeCell ref="A17:B19"/>
    <mergeCell ref="C17:D19"/>
    <mergeCell ref="E17:E19"/>
    <mergeCell ref="F17:F19"/>
    <mergeCell ref="G17:G19"/>
    <mergeCell ref="H17:H19"/>
    <mergeCell ref="A24:B24"/>
    <mergeCell ref="C24:D24"/>
    <mergeCell ref="A25:B25"/>
    <mergeCell ref="C25:D25"/>
    <mergeCell ref="A26:B27"/>
    <mergeCell ref="C26:E26"/>
    <mergeCell ref="C27:E27"/>
    <mergeCell ref="A21:B21"/>
    <mergeCell ref="C21:D21"/>
    <mergeCell ref="A22:B22"/>
    <mergeCell ref="C22:D22"/>
    <mergeCell ref="A23:B23"/>
    <mergeCell ref="C23:D23"/>
    <mergeCell ref="G30:G31"/>
    <mergeCell ref="H30:H31"/>
    <mergeCell ref="I30:I31"/>
    <mergeCell ref="J30:J31"/>
    <mergeCell ref="K30:K31"/>
    <mergeCell ref="L30:L31"/>
    <mergeCell ref="A29:C29"/>
    <mergeCell ref="A30:B31"/>
    <mergeCell ref="C30:C31"/>
    <mergeCell ref="D30:D31"/>
    <mergeCell ref="E30:E31"/>
    <mergeCell ref="F30:F31"/>
    <mergeCell ref="I32:I34"/>
    <mergeCell ref="J32:J34"/>
    <mergeCell ref="K32:K34"/>
    <mergeCell ref="L32:L34"/>
    <mergeCell ref="A35:B35"/>
    <mergeCell ref="C35:D35"/>
    <mergeCell ref="A32:B34"/>
    <mergeCell ref="C32:D34"/>
    <mergeCell ref="E32:E34"/>
    <mergeCell ref="F32:F34"/>
    <mergeCell ref="G32:G34"/>
    <mergeCell ref="H32:H34"/>
    <mergeCell ref="A39:B39"/>
    <mergeCell ref="C39:D39"/>
    <mergeCell ref="A40:B40"/>
    <mergeCell ref="C40:D40"/>
    <mergeCell ref="A41:B42"/>
    <mergeCell ref="C41:E41"/>
    <mergeCell ref="C42:E42"/>
    <mergeCell ref="A36:B36"/>
    <mergeCell ref="C36:D36"/>
    <mergeCell ref="A37:B37"/>
    <mergeCell ref="C37:D37"/>
    <mergeCell ref="A38:B38"/>
    <mergeCell ref="C38:D38"/>
    <mergeCell ref="L45:L47"/>
    <mergeCell ref="M45:M47"/>
    <mergeCell ref="C48:D48"/>
    <mergeCell ref="A44:C44"/>
    <mergeCell ref="C45:D47"/>
    <mergeCell ref="E45:E47"/>
    <mergeCell ref="F45:F47"/>
    <mergeCell ref="G45:G47"/>
    <mergeCell ref="H45:H47"/>
    <mergeCell ref="H61:I61"/>
    <mergeCell ref="C49:D49"/>
    <mergeCell ref="C50:D50"/>
    <mergeCell ref="C51:D51"/>
    <mergeCell ref="C52:E52"/>
    <mergeCell ref="C53:E53"/>
    <mergeCell ref="I45:I47"/>
    <mergeCell ref="J45:J47"/>
    <mergeCell ref="K45:K47"/>
    <mergeCell ref="G56:H56"/>
    <mergeCell ref="I56:J56"/>
    <mergeCell ref="C55:D55"/>
    <mergeCell ref="E55:F55"/>
    <mergeCell ref="G55:H55"/>
    <mergeCell ref="I55:J55"/>
    <mergeCell ref="D59:E59"/>
    <mergeCell ref="H59:I59"/>
    <mergeCell ref="D60:E60"/>
    <mergeCell ref="F60:G60"/>
    <mergeCell ref="H60:I60"/>
    <mergeCell ref="A63:B63"/>
    <mergeCell ref="A64:B64"/>
    <mergeCell ref="C64:D64"/>
    <mergeCell ref="A65:B65"/>
    <mergeCell ref="C65:D65"/>
    <mergeCell ref="A66:B66"/>
    <mergeCell ref="C66:D66"/>
    <mergeCell ref="C56:D56"/>
    <mergeCell ref="E56:F56"/>
    <mergeCell ref="A61:B61"/>
    <mergeCell ref="A58:B58"/>
    <mergeCell ref="A59:B59"/>
    <mergeCell ref="A60:B60"/>
    <mergeCell ref="D61:E61"/>
    <mergeCell ref="F61:G61"/>
    <mergeCell ref="F59:G59"/>
  </mergeCells>
  <dataValidations count="1">
    <dataValidation type="list" allowBlank="1" showInputMessage="1" showErrorMessage="1" sqref="E29:L29 E14:L14" xr:uid="{00000000-0002-0000-0300-000000000000}">
      <formula1>$Q$1:$Q$8</formula1>
    </dataValidation>
  </dataValidations>
  <pageMargins left="0" right="0" top="0.78740157480314965" bottom="0.78740157480314965" header="0.31496062992125984" footer="0.31496062992125984"/>
  <pageSetup paperSize="9" scale="33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66"/>
  <sheetViews>
    <sheetView showGridLines="0" zoomScale="80" zoomScaleNormal="80" workbookViewId="0"/>
  </sheetViews>
  <sheetFormatPr baseColWidth="10" defaultColWidth="10.6640625" defaultRowHeight="15"/>
  <cols>
    <col min="1" max="1" width="14.83203125" style="5" customWidth="1"/>
    <col min="2" max="2" width="52" style="5" customWidth="1"/>
    <col min="3" max="3" width="15.83203125" style="5" customWidth="1"/>
    <col min="4" max="4" width="45.83203125" style="5" customWidth="1"/>
    <col min="5" max="12" width="12.33203125" style="5" customWidth="1"/>
    <col min="13" max="13" width="19.5" style="5" bestFit="1" customWidth="1"/>
    <col min="14" max="14" width="12.5" style="5" customWidth="1"/>
    <col min="15" max="15" width="10.83203125" style="5" customWidth="1"/>
    <col min="16" max="16" width="11.5" style="5" customWidth="1"/>
    <col min="17" max="17" width="0.5" style="5" hidden="1" customWidth="1"/>
    <col min="18" max="16384" width="10.6640625" style="5"/>
  </cols>
  <sheetData>
    <row r="1" spans="1:20" ht="16" thickBot="1">
      <c r="Q1" s="5">
        <v>0</v>
      </c>
    </row>
    <row r="2" spans="1:20" s="148" customFormat="1" ht="20" thickBot="1">
      <c r="A2" s="243" t="s">
        <v>528</v>
      </c>
      <c r="B2" s="244"/>
      <c r="C2" s="244"/>
      <c r="D2" s="213"/>
      <c r="E2" s="38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>
        <v>1</v>
      </c>
      <c r="R2" s="5"/>
      <c r="S2" s="5"/>
      <c r="T2" s="5"/>
    </row>
    <row r="3" spans="1:20">
      <c r="Q3" s="5">
        <v>2</v>
      </c>
    </row>
    <row r="4" spans="1:20" ht="20.25" customHeight="1">
      <c r="A4" s="256" t="s">
        <v>535</v>
      </c>
      <c r="B4" s="257"/>
      <c r="C4" s="257"/>
      <c r="D4" s="257"/>
      <c r="E4" s="257"/>
      <c r="F4" s="257"/>
      <c r="G4" s="257"/>
      <c r="H4" s="257"/>
      <c r="I4" s="257"/>
      <c r="J4" s="257"/>
      <c r="K4" s="258"/>
      <c r="Q4" s="5">
        <v>3</v>
      </c>
    </row>
    <row r="5" spans="1:20" ht="16" thickBot="1">
      <c r="Q5" s="5">
        <v>4</v>
      </c>
    </row>
    <row r="6" spans="1:20" ht="51" customHeight="1" thickBot="1">
      <c r="A6" s="245" t="s">
        <v>1</v>
      </c>
      <c r="B6" s="246"/>
      <c r="C6" s="233"/>
      <c r="D6" s="248" t="str">
        <f>IF(Anlage2_Vergütungssatz!B6="","",Anlage2_Vergütungssatz!B6)</f>
        <v/>
      </c>
      <c r="E6" s="249"/>
      <c r="F6" s="249"/>
      <c r="G6" s="249"/>
      <c r="H6" s="249"/>
      <c r="I6" s="249"/>
      <c r="J6" s="249"/>
      <c r="K6" s="250"/>
      <c r="L6" s="38"/>
      <c r="Q6" s="5">
        <v>5</v>
      </c>
    </row>
    <row r="7" spans="1:20" ht="30" customHeight="1" thickBot="1">
      <c r="A7" s="245" t="s">
        <v>2</v>
      </c>
      <c r="B7" s="246"/>
      <c r="C7" s="233"/>
      <c r="D7" s="248" t="str">
        <f>IF(Anlage2_Vergütungssatz!B7="","",Anlage2_Vergütungssatz!B7)</f>
        <v/>
      </c>
      <c r="E7" s="249"/>
      <c r="F7" s="249"/>
      <c r="G7" s="249"/>
      <c r="H7" s="249"/>
      <c r="I7" s="249"/>
      <c r="J7" s="249"/>
      <c r="K7" s="250"/>
      <c r="L7" s="38"/>
      <c r="Q7" s="5">
        <v>6</v>
      </c>
    </row>
    <row r="8" spans="1:20" ht="30" customHeight="1" thickBot="1">
      <c r="A8" s="245" t="s">
        <v>3</v>
      </c>
      <c r="B8" s="246"/>
      <c r="C8" s="233"/>
      <c r="D8" s="248" t="str">
        <f>IF(Anlage2_Vergütungssatz!B8="","",Anlage2_Vergütungssatz!B8)</f>
        <v/>
      </c>
      <c r="E8" s="249"/>
      <c r="F8" s="249"/>
      <c r="G8" s="249"/>
      <c r="H8" s="249"/>
      <c r="I8" s="249"/>
      <c r="J8" s="249"/>
      <c r="K8" s="250"/>
      <c r="L8" s="38"/>
      <c r="Q8" s="5">
        <v>7</v>
      </c>
    </row>
    <row r="9" spans="1:20" ht="30" hidden="1" customHeight="1">
      <c r="A9" s="39"/>
      <c r="B9" s="32"/>
      <c r="C9" s="32"/>
      <c r="D9" s="31"/>
      <c r="E9" s="32"/>
      <c r="F9" s="32"/>
      <c r="G9" s="32"/>
      <c r="H9" s="32"/>
      <c r="I9" s="32"/>
      <c r="J9" s="32"/>
      <c r="K9" s="32"/>
      <c r="L9" s="38"/>
    </row>
    <row r="10" spans="1:20" s="41" customFormat="1" ht="24" hidden="1" customHeight="1">
      <c r="A10" s="40"/>
      <c r="B10" s="30"/>
      <c r="C10" s="30"/>
      <c r="D10" s="33"/>
      <c r="E10" s="30"/>
      <c r="F10" s="30"/>
      <c r="G10" s="30"/>
      <c r="H10" s="30"/>
      <c r="I10" s="30"/>
      <c r="J10" s="30"/>
      <c r="K10" s="30"/>
      <c r="L10" s="30"/>
    </row>
    <row r="11" spans="1:20" hidden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20" ht="16.5" hidden="1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20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</row>
    <row r="14" spans="1:20" ht="31.25" customHeight="1" thickBot="1">
      <c r="A14" s="40"/>
      <c r="B14" s="40"/>
      <c r="C14" s="53"/>
      <c r="D14" s="30"/>
      <c r="E14" s="54"/>
      <c r="F14" s="54"/>
      <c r="G14" s="54"/>
      <c r="H14" s="54"/>
      <c r="I14" s="54"/>
      <c r="J14" s="54"/>
      <c r="L14" s="56"/>
      <c r="M14" s="57"/>
    </row>
    <row r="15" spans="1:20" ht="33" thickBot="1">
      <c r="A15" s="298" t="s">
        <v>505</v>
      </c>
      <c r="B15" s="298"/>
      <c r="C15" s="298"/>
      <c r="D15" s="42" t="s">
        <v>536</v>
      </c>
      <c r="E15" s="29">
        <v>3</v>
      </c>
      <c r="F15" s="29">
        <v>7</v>
      </c>
      <c r="G15" s="29">
        <v>7</v>
      </c>
      <c r="H15" s="29">
        <v>7</v>
      </c>
      <c r="I15" s="29">
        <v>7</v>
      </c>
      <c r="J15" s="29">
        <v>7</v>
      </c>
      <c r="K15" s="29">
        <v>7</v>
      </c>
      <c r="L15" s="29">
        <v>7</v>
      </c>
      <c r="M15" s="63">
        <f>SUM(E15:L15)</f>
        <v>52</v>
      </c>
    </row>
    <row r="16" spans="1:20" ht="18">
      <c r="A16" s="225" t="s">
        <v>4</v>
      </c>
      <c r="B16" s="287"/>
      <c r="C16" s="210" t="s">
        <v>455</v>
      </c>
      <c r="D16" s="251" t="s">
        <v>510</v>
      </c>
      <c r="E16" s="253" t="s">
        <v>461</v>
      </c>
      <c r="F16" s="253" t="s">
        <v>407</v>
      </c>
      <c r="G16" s="253" t="s">
        <v>409</v>
      </c>
      <c r="H16" s="253" t="s">
        <v>410</v>
      </c>
      <c r="I16" s="253" t="s">
        <v>411</v>
      </c>
      <c r="J16" s="253" t="s">
        <v>412</v>
      </c>
      <c r="K16" s="259" t="s">
        <v>413</v>
      </c>
      <c r="L16" s="253" t="s">
        <v>414</v>
      </c>
      <c r="M16" s="43" t="s">
        <v>12</v>
      </c>
    </row>
    <row r="17" spans="1:13" ht="19" thickBot="1">
      <c r="A17" s="268"/>
      <c r="B17" s="269"/>
      <c r="C17" s="265"/>
      <c r="D17" s="252"/>
      <c r="E17" s="254"/>
      <c r="F17" s="254"/>
      <c r="G17" s="254"/>
      <c r="H17" s="254"/>
      <c r="I17" s="254"/>
      <c r="J17" s="254"/>
      <c r="K17" s="260"/>
      <c r="L17" s="254"/>
      <c r="M17" s="44" t="s">
        <v>511</v>
      </c>
    </row>
    <row r="18" spans="1:13" ht="14.25" customHeight="1">
      <c r="A18" s="225">
        <v>1</v>
      </c>
      <c r="B18" s="229"/>
      <c r="C18" s="225" t="s">
        <v>11</v>
      </c>
      <c r="D18" s="229"/>
      <c r="E18" s="222" t="s">
        <v>494</v>
      </c>
      <c r="F18" s="222" t="s">
        <v>472</v>
      </c>
      <c r="G18" s="222" t="s">
        <v>473</v>
      </c>
      <c r="H18" s="222" t="s">
        <v>474</v>
      </c>
      <c r="I18" s="222" t="s">
        <v>475</v>
      </c>
      <c r="J18" s="222" t="s">
        <v>476</v>
      </c>
      <c r="K18" s="222" t="s">
        <v>477</v>
      </c>
      <c r="L18" s="222" t="s">
        <v>478</v>
      </c>
      <c r="M18" s="45"/>
    </row>
    <row r="19" spans="1:13" ht="17">
      <c r="A19" s="230"/>
      <c r="B19" s="231"/>
      <c r="C19" s="230"/>
      <c r="D19" s="231"/>
      <c r="E19" s="223"/>
      <c r="F19" s="223"/>
      <c r="G19" s="223"/>
      <c r="H19" s="223"/>
      <c r="I19" s="223"/>
      <c r="J19" s="223"/>
      <c r="K19" s="223"/>
      <c r="L19" s="223"/>
      <c r="M19" s="45"/>
    </row>
    <row r="20" spans="1:13" ht="18" thickBot="1">
      <c r="A20" s="230"/>
      <c r="B20" s="231"/>
      <c r="C20" s="227"/>
      <c r="D20" s="247"/>
      <c r="E20" s="224"/>
      <c r="F20" s="224"/>
      <c r="G20" s="224"/>
      <c r="H20" s="224"/>
      <c r="I20" s="224"/>
      <c r="J20" s="224"/>
      <c r="K20" s="224"/>
      <c r="L20" s="224"/>
      <c r="M20" s="45"/>
    </row>
    <row r="21" spans="1:13" ht="18" thickBot="1">
      <c r="A21" s="225">
        <v>2</v>
      </c>
      <c r="B21" s="229"/>
      <c r="C21" s="245" t="s">
        <v>13</v>
      </c>
      <c r="D21" s="233"/>
      <c r="E21" s="36">
        <f>E22+E23+E24+E25</f>
        <v>0</v>
      </c>
      <c r="F21" s="36">
        <f>F22+F23+F24+F25</f>
        <v>0</v>
      </c>
      <c r="G21" s="36">
        <f t="shared" ref="G21" si="0">G22+G23+G24+G25</f>
        <v>0</v>
      </c>
      <c r="H21" s="36">
        <f>H22+H23+H24+H25</f>
        <v>0</v>
      </c>
      <c r="I21" s="36">
        <f t="shared" ref="I21:K21" si="1">I22+I23+I24+I25</f>
        <v>0</v>
      </c>
      <c r="J21" s="36">
        <f t="shared" si="1"/>
        <v>0</v>
      </c>
      <c r="K21" s="36">
        <f t="shared" si="1"/>
        <v>0</v>
      </c>
      <c r="L21" s="36">
        <f>L22+L23+L24+L25</f>
        <v>0</v>
      </c>
      <c r="M21" s="34">
        <f>SUM(E21:L21)</f>
        <v>0</v>
      </c>
    </row>
    <row r="22" spans="1:13" ht="18" thickBot="1">
      <c r="A22" s="232" t="s">
        <v>24</v>
      </c>
      <c r="B22" s="233"/>
      <c r="C22" s="245" t="s">
        <v>427</v>
      </c>
      <c r="D22" s="233"/>
      <c r="E22" s="37"/>
      <c r="F22" s="37"/>
      <c r="G22" s="37"/>
      <c r="H22" s="37"/>
      <c r="I22" s="37"/>
      <c r="J22" s="37"/>
      <c r="K22" s="37"/>
      <c r="L22" s="37"/>
      <c r="M22" s="35">
        <f>SUM(E22:L22)</f>
        <v>0</v>
      </c>
    </row>
    <row r="23" spans="1:13" ht="18" thickBot="1">
      <c r="A23" s="232" t="s">
        <v>22</v>
      </c>
      <c r="B23" s="233"/>
      <c r="C23" s="268" t="s">
        <v>14</v>
      </c>
      <c r="D23" s="247"/>
      <c r="E23" s="37"/>
      <c r="F23" s="37"/>
      <c r="G23" s="37"/>
      <c r="H23" s="37"/>
      <c r="I23" s="37"/>
      <c r="J23" s="37"/>
      <c r="K23" s="37"/>
      <c r="L23" s="37"/>
      <c r="M23" s="45"/>
    </row>
    <row r="24" spans="1:13" ht="18" thickBot="1">
      <c r="A24" s="232" t="s">
        <v>23</v>
      </c>
      <c r="B24" s="233"/>
      <c r="C24" s="245" t="s">
        <v>15</v>
      </c>
      <c r="D24" s="233"/>
      <c r="E24" s="37"/>
      <c r="F24" s="37"/>
      <c r="G24" s="37"/>
      <c r="H24" s="37"/>
      <c r="I24" s="37"/>
      <c r="J24" s="37"/>
      <c r="K24" s="37"/>
      <c r="L24" s="37"/>
      <c r="M24" s="45"/>
    </row>
    <row r="25" spans="1:13" ht="18" thickBot="1">
      <c r="A25" s="232" t="s">
        <v>25</v>
      </c>
      <c r="B25" s="233"/>
      <c r="C25" s="245" t="s">
        <v>16</v>
      </c>
      <c r="D25" s="233"/>
      <c r="E25" s="37"/>
      <c r="F25" s="37"/>
      <c r="G25" s="37"/>
      <c r="H25" s="37"/>
      <c r="I25" s="37"/>
      <c r="J25" s="37"/>
      <c r="K25" s="37"/>
      <c r="L25" s="37"/>
      <c r="M25" s="45"/>
    </row>
    <row r="26" spans="1:13" ht="18" thickBot="1">
      <c r="A26" s="245">
        <v>3</v>
      </c>
      <c r="B26" s="233"/>
      <c r="C26" s="225" t="s">
        <v>17</v>
      </c>
      <c r="D26" s="229"/>
      <c r="E26" s="46">
        <f>SUM(Anlage1_Referenzwert!$C14)</f>
        <v>0</v>
      </c>
      <c r="F26" s="46">
        <f>SUM(Anlage1_Referenzwert!$C14)</f>
        <v>0</v>
      </c>
      <c r="G26" s="46">
        <f>SUM(Anlage1_Referenzwert!$C14)</f>
        <v>0</v>
      </c>
      <c r="H26" s="46">
        <f>SUM(Anlage1_Referenzwert!$C14)</f>
        <v>0</v>
      </c>
      <c r="I26" s="46">
        <f>SUM(Anlage1_Referenzwert!$C14)</f>
        <v>0</v>
      </c>
      <c r="J26" s="46">
        <f>SUM(Anlage1_Referenzwert!$C14)</f>
        <v>0</v>
      </c>
      <c r="K26" s="46">
        <f>SUM(Anlage1_Referenzwert!$C14)</f>
        <v>0</v>
      </c>
      <c r="L26" s="46">
        <f>SUM(Anlage1_Referenzwert!$C14)</f>
        <v>0</v>
      </c>
      <c r="M26" s="48">
        <f>L26</f>
        <v>0</v>
      </c>
    </row>
    <row r="27" spans="1:13" ht="17">
      <c r="A27" s="225">
        <v>4</v>
      </c>
      <c r="B27" s="226"/>
      <c r="C27" s="276" t="s">
        <v>425</v>
      </c>
      <c r="D27" s="277"/>
      <c r="E27" s="278"/>
      <c r="F27" s="49"/>
      <c r="G27" s="49"/>
      <c r="H27" s="49"/>
      <c r="I27" s="49"/>
      <c r="J27" s="49"/>
      <c r="K27" s="49"/>
      <c r="L27" s="49"/>
      <c r="M27" s="50">
        <f>$M$21/M15</f>
        <v>0</v>
      </c>
    </row>
    <row r="28" spans="1:13" ht="29" customHeight="1" thickBot="1">
      <c r="A28" s="227"/>
      <c r="B28" s="228"/>
      <c r="C28" s="261" t="s">
        <v>426</v>
      </c>
      <c r="D28" s="262"/>
      <c r="E28" s="263"/>
      <c r="F28" s="51"/>
      <c r="G28" s="51"/>
      <c r="H28" s="51"/>
      <c r="I28" s="51"/>
      <c r="J28" s="51"/>
      <c r="K28" s="51"/>
      <c r="L28" s="51"/>
      <c r="M28" s="52">
        <f>M26-M27</f>
        <v>0</v>
      </c>
    </row>
    <row r="29" spans="1:13" ht="31.25" customHeight="1" thickBot="1">
      <c r="A29" s="40"/>
      <c r="B29" s="30"/>
      <c r="C29" s="53"/>
      <c r="D29" s="30"/>
      <c r="E29" s="54"/>
      <c r="F29" s="54"/>
      <c r="G29" s="54"/>
      <c r="H29" s="54"/>
      <c r="I29" s="54"/>
      <c r="J29" s="54"/>
      <c r="L29" s="56"/>
      <c r="M29" s="57"/>
    </row>
    <row r="30" spans="1:13" ht="33" thickBot="1">
      <c r="A30" s="298" t="s">
        <v>505</v>
      </c>
      <c r="B30" s="298"/>
      <c r="C30" s="298"/>
      <c r="D30" s="42" t="s">
        <v>537</v>
      </c>
      <c r="E30" s="29">
        <v>7</v>
      </c>
      <c r="F30" s="29">
        <v>7</v>
      </c>
      <c r="G30" s="29">
        <v>7</v>
      </c>
      <c r="H30" s="29">
        <v>7</v>
      </c>
      <c r="I30" s="29">
        <v>7</v>
      </c>
      <c r="J30" s="29">
        <v>5</v>
      </c>
      <c r="K30" s="132"/>
      <c r="L30" s="134"/>
      <c r="M30" s="63">
        <f>SUM(E30:J30)</f>
        <v>40</v>
      </c>
    </row>
    <row r="31" spans="1:13" ht="18">
      <c r="A31" s="225" t="s">
        <v>4</v>
      </c>
      <c r="B31" s="287"/>
      <c r="C31" s="210" t="s">
        <v>455</v>
      </c>
      <c r="D31" s="251" t="s">
        <v>507</v>
      </c>
      <c r="E31" s="283" t="s">
        <v>415</v>
      </c>
      <c r="F31" s="283" t="s">
        <v>450</v>
      </c>
      <c r="G31" s="283" t="s">
        <v>451</v>
      </c>
      <c r="H31" s="283" t="s">
        <v>452</v>
      </c>
      <c r="I31" s="283" t="s">
        <v>453</v>
      </c>
      <c r="J31" s="253" t="s">
        <v>454</v>
      </c>
      <c r="K31" s="299"/>
      <c r="L31" s="300"/>
      <c r="M31" s="43" t="s">
        <v>12</v>
      </c>
    </row>
    <row r="32" spans="1:13" ht="19" thickBot="1">
      <c r="A32" s="268"/>
      <c r="B32" s="269"/>
      <c r="C32" s="265"/>
      <c r="D32" s="252"/>
      <c r="E32" s="254"/>
      <c r="F32" s="254"/>
      <c r="G32" s="254"/>
      <c r="H32" s="254"/>
      <c r="I32" s="254"/>
      <c r="J32" s="254"/>
      <c r="K32" s="299"/>
      <c r="L32" s="300"/>
      <c r="M32" s="44" t="s">
        <v>508</v>
      </c>
    </row>
    <row r="33" spans="1:13" ht="14.25" customHeight="1">
      <c r="A33" s="225">
        <v>1</v>
      </c>
      <c r="B33" s="229"/>
      <c r="C33" s="225" t="s">
        <v>11</v>
      </c>
      <c r="D33" s="229"/>
      <c r="E33" s="222" t="s">
        <v>479</v>
      </c>
      <c r="F33" s="222" t="s">
        <v>480</v>
      </c>
      <c r="G33" s="222" t="s">
        <v>481</v>
      </c>
      <c r="H33" s="222" t="s">
        <v>482</v>
      </c>
      <c r="I33" s="222" t="s">
        <v>483</v>
      </c>
      <c r="J33" s="222" t="s">
        <v>484</v>
      </c>
      <c r="K33" s="286"/>
      <c r="L33" s="282"/>
      <c r="M33" s="45"/>
    </row>
    <row r="34" spans="1:13" ht="17">
      <c r="A34" s="230"/>
      <c r="B34" s="231"/>
      <c r="C34" s="230"/>
      <c r="D34" s="231"/>
      <c r="E34" s="223"/>
      <c r="F34" s="223"/>
      <c r="G34" s="223"/>
      <c r="H34" s="223"/>
      <c r="I34" s="223"/>
      <c r="J34" s="223"/>
      <c r="K34" s="286"/>
      <c r="L34" s="282"/>
      <c r="M34" s="45"/>
    </row>
    <row r="35" spans="1:13" ht="18" thickBot="1">
      <c r="A35" s="230"/>
      <c r="B35" s="231"/>
      <c r="C35" s="227"/>
      <c r="D35" s="247"/>
      <c r="E35" s="224"/>
      <c r="F35" s="224"/>
      <c r="G35" s="224"/>
      <c r="H35" s="224"/>
      <c r="I35" s="224"/>
      <c r="J35" s="224"/>
      <c r="K35" s="286"/>
      <c r="L35" s="282"/>
      <c r="M35" s="45"/>
    </row>
    <row r="36" spans="1:13" ht="18" thickBot="1">
      <c r="A36" s="225">
        <v>2</v>
      </c>
      <c r="B36" s="229"/>
      <c r="C36" s="245" t="s">
        <v>13</v>
      </c>
      <c r="D36" s="233"/>
      <c r="E36" s="36">
        <f t="shared" ref="E36" si="2">E37+E38+E39+E40</f>
        <v>0</v>
      </c>
      <c r="F36" s="36">
        <f>F37+F38+F39+F40</f>
        <v>0</v>
      </c>
      <c r="G36" s="36">
        <f t="shared" ref="G36" si="3">G37+G38+G39+G40</f>
        <v>0</v>
      </c>
      <c r="H36" s="36">
        <f>H37+H38+H39+H40</f>
        <v>0</v>
      </c>
      <c r="I36" s="36">
        <f t="shared" ref="I36:J36" si="4">I37+I38+I39+I40</f>
        <v>0</v>
      </c>
      <c r="J36" s="36">
        <f t="shared" si="4"/>
        <v>0</v>
      </c>
      <c r="K36" s="135"/>
      <c r="L36" s="137"/>
      <c r="M36" s="34">
        <f>SUM(E36:J36)</f>
        <v>0</v>
      </c>
    </row>
    <row r="37" spans="1:13" ht="18" thickBot="1">
      <c r="A37" s="232" t="s">
        <v>24</v>
      </c>
      <c r="B37" s="233"/>
      <c r="C37" s="245" t="s">
        <v>427</v>
      </c>
      <c r="D37" s="233"/>
      <c r="E37" s="37"/>
      <c r="F37" s="37"/>
      <c r="G37" s="37"/>
      <c r="H37" s="37"/>
      <c r="I37" s="37"/>
      <c r="J37" s="37"/>
      <c r="K37" s="135"/>
      <c r="L37" s="137"/>
      <c r="M37" s="35">
        <f>SUM(E37:J37)</f>
        <v>0</v>
      </c>
    </row>
    <row r="38" spans="1:13" ht="18" thickBot="1">
      <c r="A38" s="232" t="s">
        <v>22</v>
      </c>
      <c r="B38" s="233"/>
      <c r="C38" s="268" t="s">
        <v>14</v>
      </c>
      <c r="D38" s="247"/>
      <c r="E38" s="37"/>
      <c r="F38" s="37"/>
      <c r="G38" s="37"/>
      <c r="H38" s="37"/>
      <c r="I38" s="37"/>
      <c r="J38" s="37"/>
      <c r="K38" s="135"/>
      <c r="L38" s="137"/>
      <c r="M38" s="45"/>
    </row>
    <row r="39" spans="1:13" ht="18" thickBot="1">
      <c r="A39" s="232" t="s">
        <v>23</v>
      </c>
      <c r="B39" s="233"/>
      <c r="C39" s="245" t="s">
        <v>15</v>
      </c>
      <c r="D39" s="233"/>
      <c r="E39" s="37"/>
      <c r="F39" s="37"/>
      <c r="G39" s="37"/>
      <c r="H39" s="37"/>
      <c r="I39" s="37"/>
      <c r="J39" s="37"/>
      <c r="K39" s="135"/>
      <c r="L39" s="137"/>
      <c r="M39" s="45"/>
    </row>
    <row r="40" spans="1:13" ht="18" thickBot="1">
      <c r="A40" s="232" t="s">
        <v>25</v>
      </c>
      <c r="B40" s="233"/>
      <c r="C40" s="245" t="s">
        <v>16</v>
      </c>
      <c r="D40" s="233"/>
      <c r="E40" s="37"/>
      <c r="F40" s="37"/>
      <c r="G40" s="37"/>
      <c r="H40" s="37"/>
      <c r="I40" s="37"/>
      <c r="J40" s="37"/>
      <c r="K40" s="135"/>
      <c r="L40" s="137"/>
      <c r="M40" s="45"/>
    </row>
    <row r="41" spans="1:13" ht="18" thickBot="1">
      <c r="A41" s="245">
        <v>3</v>
      </c>
      <c r="B41" s="233"/>
      <c r="C41" s="225" t="s">
        <v>17</v>
      </c>
      <c r="D41" s="229"/>
      <c r="E41" s="46">
        <f>SUM(Anlage1_Referenzwert!$C14)</f>
        <v>0</v>
      </c>
      <c r="F41" s="46">
        <f>SUM(Anlage1_Referenzwert!$C14)</f>
        <v>0</v>
      </c>
      <c r="G41" s="46">
        <f>SUM(Anlage1_Referenzwert!$C14)</f>
        <v>0</v>
      </c>
      <c r="H41" s="46">
        <f>SUM(Anlage1_Referenzwert!$C14)</f>
        <v>0</v>
      </c>
      <c r="I41" s="46">
        <f>SUM(Anlage1_Referenzwert!$C14)</f>
        <v>0</v>
      </c>
      <c r="J41" s="46">
        <f>SUM(Anlage1_Referenzwert!$C14)</f>
        <v>0</v>
      </c>
      <c r="K41" s="138"/>
      <c r="L41" s="140"/>
      <c r="M41" s="48">
        <f>J41</f>
        <v>0</v>
      </c>
    </row>
    <row r="42" spans="1:13" ht="17">
      <c r="A42" s="225">
        <v>4</v>
      </c>
      <c r="B42" s="226"/>
      <c r="C42" s="276" t="s">
        <v>425</v>
      </c>
      <c r="D42" s="277"/>
      <c r="E42" s="278"/>
      <c r="F42" s="49"/>
      <c r="G42" s="49"/>
      <c r="H42" s="49"/>
      <c r="I42" s="49"/>
      <c r="J42" s="49"/>
      <c r="K42" s="49"/>
      <c r="L42" s="49"/>
      <c r="M42" s="50">
        <f>$M$36/$M$30</f>
        <v>0</v>
      </c>
    </row>
    <row r="43" spans="1:13" ht="26.5" customHeight="1" thickBot="1">
      <c r="A43" s="227"/>
      <c r="B43" s="228"/>
      <c r="C43" s="261" t="s">
        <v>426</v>
      </c>
      <c r="D43" s="262"/>
      <c r="E43" s="263"/>
      <c r="F43" s="51"/>
      <c r="G43" s="51"/>
      <c r="H43" s="51"/>
      <c r="I43" s="51"/>
      <c r="J43" s="51"/>
      <c r="K43" s="51"/>
      <c r="L43" s="51"/>
      <c r="M43" s="52">
        <f>M41-M42</f>
        <v>0</v>
      </c>
    </row>
    <row r="44" spans="1:13" ht="31.25" customHeight="1" thickBot="1">
      <c r="A44" s="40"/>
      <c r="B44" s="30"/>
      <c r="C44" s="53"/>
      <c r="D44" s="30"/>
      <c r="E44" s="54"/>
      <c r="F44" s="54"/>
      <c r="G44" s="54"/>
      <c r="H44" s="54"/>
      <c r="I44" s="54"/>
      <c r="J44" s="54"/>
      <c r="L44" s="56"/>
      <c r="M44" s="57"/>
    </row>
    <row r="45" spans="1:13" ht="59.75" customHeight="1" thickBot="1">
      <c r="A45" s="297" t="s">
        <v>506</v>
      </c>
      <c r="B45" s="298"/>
      <c r="C45" s="298"/>
      <c r="D45" s="99"/>
      <c r="E45" s="43" t="s">
        <v>12</v>
      </c>
      <c r="F45" s="43" t="s">
        <v>12</v>
      </c>
      <c r="G45" s="142"/>
      <c r="H45" s="143"/>
      <c r="I45" s="143"/>
      <c r="J45" s="122"/>
      <c r="K45" s="122"/>
      <c r="L45" s="123"/>
      <c r="M45" s="100" t="s">
        <v>12</v>
      </c>
    </row>
    <row r="46" spans="1:13" ht="37" thickBot="1">
      <c r="A46" s="101"/>
      <c r="B46" s="30"/>
      <c r="C46" s="102"/>
      <c r="D46" s="103"/>
      <c r="E46" s="44" t="s">
        <v>511</v>
      </c>
      <c r="F46" s="44" t="s">
        <v>508</v>
      </c>
      <c r="G46" s="159"/>
      <c r="H46" s="131"/>
      <c r="I46" s="131"/>
      <c r="J46" s="119"/>
      <c r="K46" s="119"/>
      <c r="L46" s="124"/>
      <c r="M46" s="104" t="s">
        <v>509</v>
      </c>
    </row>
    <row r="47" spans="1:13" ht="16.5" customHeight="1" thickBot="1">
      <c r="A47" s="101"/>
      <c r="B47" s="30"/>
      <c r="C47" s="245" t="s">
        <v>485</v>
      </c>
      <c r="D47" s="233"/>
      <c r="E47" s="105">
        <f>M15</f>
        <v>52</v>
      </c>
      <c r="F47" s="105">
        <f>M30</f>
        <v>40</v>
      </c>
      <c r="G47" s="144"/>
      <c r="H47" s="145"/>
      <c r="I47" s="145"/>
      <c r="J47" s="120"/>
      <c r="K47" s="120"/>
      <c r="L47" s="125"/>
      <c r="M47" s="106">
        <f>SUM(E47:F47)</f>
        <v>92</v>
      </c>
    </row>
    <row r="48" spans="1:13" ht="16.5" customHeight="1" thickBot="1">
      <c r="A48" s="40"/>
      <c r="B48" s="30"/>
      <c r="C48" s="245" t="s">
        <v>13</v>
      </c>
      <c r="D48" s="233"/>
      <c r="E48" s="107">
        <f>M21</f>
        <v>0</v>
      </c>
      <c r="F48" s="107">
        <f>M36</f>
        <v>0</v>
      </c>
      <c r="G48" s="146"/>
      <c r="H48" s="147"/>
      <c r="I48" s="147"/>
      <c r="J48" s="121"/>
      <c r="K48" s="121"/>
      <c r="L48" s="126"/>
      <c r="M48" s="106">
        <f>SUM(E48:F48)</f>
        <v>0</v>
      </c>
    </row>
    <row r="49" spans="1:20" ht="16.5" customHeight="1" thickBot="1">
      <c r="A49" s="40"/>
      <c r="B49" s="30"/>
      <c r="C49" s="245" t="s">
        <v>427</v>
      </c>
      <c r="D49" s="233"/>
      <c r="E49" s="107">
        <f>M22</f>
        <v>0</v>
      </c>
      <c r="F49" s="107">
        <f>M37</f>
        <v>0</v>
      </c>
      <c r="G49" s="146"/>
      <c r="H49" s="147"/>
      <c r="I49" s="147"/>
      <c r="J49" s="121"/>
      <c r="K49" s="121"/>
      <c r="L49" s="126"/>
      <c r="M49" s="106">
        <f>SUM(E49:F49)</f>
        <v>0</v>
      </c>
    </row>
    <row r="50" spans="1:20" ht="16.5" customHeight="1" thickBot="1">
      <c r="A50" s="40"/>
      <c r="B50" s="30"/>
      <c r="C50" s="225" t="s">
        <v>17</v>
      </c>
      <c r="D50" s="229"/>
      <c r="E50" s="108">
        <f>M41</f>
        <v>0</v>
      </c>
      <c r="F50" s="108">
        <f>E50</f>
        <v>0</v>
      </c>
      <c r="G50" s="138"/>
      <c r="H50" s="139"/>
      <c r="I50" s="139"/>
      <c r="J50" s="127"/>
      <c r="K50" s="127"/>
      <c r="L50" s="128"/>
      <c r="M50" s="109">
        <f>E50</f>
        <v>0</v>
      </c>
    </row>
    <row r="51" spans="1:20" ht="16.5" customHeight="1">
      <c r="A51" s="40"/>
      <c r="B51" s="30"/>
      <c r="C51" s="276" t="s">
        <v>425</v>
      </c>
      <c r="D51" s="277"/>
      <c r="E51" s="278"/>
      <c r="F51" s="110"/>
      <c r="G51" s="55"/>
      <c r="H51" s="55"/>
      <c r="I51" s="55"/>
      <c r="J51" s="54"/>
      <c r="K51" s="117"/>
      <c r="L51" s="118"/>
      <c r="M51" s="111">
        <f>IF(ISERROR(M48/M47),0,M48/M47)</f>
        <v>0</v>
      </c>
    </row>
    <row r="52" spans="1:20" ht="37.5" customHeight="1" thickBot="1">
      <c r="A52" s="40"/>
      <c r="B52" s="30"/>
      <c r="C52" s="261" t="s">
        <v>426</v>
      </c>
      <c r="D52" s="262"/>
      <c r="E52" s="263"/>
      <c r="F52" s="112"/>
      <c r="G52" s="113"/>
      <c r="H52" s="113"/>
      <c r="I52" s="113"/>
      <c r="J52" s="113"/>
      <c r="K52" s="114"/>
      <c r="L52" s="115"/>
      <c r="M52" s="116">
        <f>IF(ISERROR(M50-M51),0,M50-M51)</f>
        <v>0</v>
      </c>
    </row>
    <row r="53" spans="1:20" ht="24" customHeight="1">
      <c r="A53" s="40"/>
      <c r="B53" s="30"/>
      <c r="C53" s="53"/>
      <c r="D53" s="30"/>
      <c r="E53" s="54"/>
      <c r="F53" s="54"/>
      <c r="G53" s="54"/>
      <c r="H53" s="54"/>
      <c r="I53" s="54"/>
      <c r="J53" s="54"/>
      <c r="L53" s="56"/>
      <c r="M53" s="57"/>
    </row>
    <row r="54" spans="1:20" ht="51.75" customHeight="1">
      <c r="A54" s="58" t="str">
        <f>A8</f>
        <v>IK:</v>
      </c>
      <c r="B54" s="59" t="str">
        <f>A6</f>
        <v>Vorsorge- oder Rehabilitationseinrichtung (Name, Anschrift):</v>
      </c>
      <c r="C54" s="236" t="s">
        <v>428</v>
      </c>
      <c r="D54" s="237"/>
      <c r="E54" s="217" t="s">
        <v>429</v>
      </c>
      <c r="F54" s="218"/>
      <c r="G54" s="239" t="s">
        <v>430</v>
      </c>
      <c r="H54" s="240"/>
      <c r="I54" s="279" t="s">
        <v>431</v>
      </c>
      <c r="J54" s="280"/>
      <c r="K54" s="157" t="s">
        <v>485</v>
      </c>
      <c r="L54" s="56"/>
    </row>
    <row r="55" spans="1:20" ht="31.5" customHeight="1">
      <c r="A55" s="165" t="str">
        <f>D8</f>
        <v/>
      </c>
      <c r="B55" s="166" t="str">
        <f>D6</f>
        <v/>
      </c>
      <c r="C55" s="272">
        <f>M50</f>
        <v>0</v>
      </c>
      <c r="D55" s="273"/>
      <c r="E55" s="234" t="str">
        <f>Anlage2_Vergütungssatz!C15</f>
        <v/>
      </c>
      <c r="F55" s="235"/>
      <c r="G55" s="274">
        <f>M52</f>
        <v>0</v>
      </c>
      <c r="H55" s="275"/>
      <c r="I55" s="270">
        <f>IF(ISERROR(ROUND(G55/C55,4)),0,ROUND(G55/C55,4))</f>
        <v>0</v>
      </c>
      <c r="J55" s="271"/>
      <c r="K55" s="150">
        <f>M47</f>
        <v>92</v>
      </c>
      <c r="L55" s="56"/>
    </row>
    <row r="56" spans="1:20" ht="31.5" customHeight="1">
      <c r="A56" s="40"/>
      <c r="B56" s="30"/>
      <c r="C56" s="53"/>
      <c r="D56" s="30"/>
      <c r="E56" s="54"/>
      <c r="F56" s="54"/>
      <c r="G56" s="54"/>
      <c r="H56" s="54"/>
      <c r="I56" s="54"/>
      <c r="J56" s="54"/>
      <c r="L56" s="56"/>
      <c r="M56" s="57"/>
    </row>
    <row r="57" spans="1:20" ht="20">
      <c r="A57" s="214" t="s">
        <v>512</v>
      </c>
      <c r="B57" s="214"/>
      <c r="C57" s="53"/>
      <c r="D57" s="30"/>
      <c r="E57" s="54"/>
      <c r="F57" s="54"/>
      <c r="G57" s="54"/>
      <c r="H57" s="54"/>
      <c r="I57" s="54"/>
      <c r="J57" s="54"/>
      <c r="L57" s="56"/>
      <c r="M57" s="57"/>
    </row>
    <row r="58" spans="1:20" ht="48">
      <c r="A58" s="216">
        <v>1</v>
      </c>
      <c r="B58" s="216"/>
      <c r="C58" s="162">
        <v>2</v>
      </c>
      <c r="D58" s="215" t="s">
        <v>487</v>
      </c>
      <c r="E58" s="215"/>
      <c r="F58" s="219">
        <v>4</v>
      </c>
      <c r="G58" s="220"/>
      <c r="H58" s="216" t="s">
        <v>488</v>
      </c>
      <c r="I58" s="216"/>
      <c r="J58" s="162">
        <v>6</v>
      </c>
      <c r="K58" s="162" t="s">
        <v>491</v>
      </c>
      <c r="L58" s="163" t="s">
        <v>518</v>
      </c>
      <c r="M58" s="164" t="s">
        <v>519</v>
      </c>
      <c r="N58" s="162">
        <v>10</v>
      </c>
      <c r="O58" s="162" t="s">
        <v>520</v>
      </c>
      <c r="T58" s="5" t="s">
        <v>515</v>
      </c>
    </row>
    <row r="59" spans="1:20" ht="80">
      <c r="A59" s="217" t="s">
        <v>430</v>
      </c>
      <c r="B59" s="218"/>
      <c r="C59" s="129" t="s">
        <v>529</v>
      </c>
      <c r="D59" s="217" t="s">
        <v>516</v>
      </c>
      <c r="E59" s="218"/>
      <c r="F59" s="217" t="s">
        <v>429</v>
      </c>
      <c r="G59" s="218"/>
      <c r="H59" s="217" t="s">
        <v>513</v>
      </c>
      <c r="I59" s="218"/>
      <c r="J59" s="129" t="s">
        <v>489</v>
      </c>
      <c r="K59" s="129" t="s">
        <v>490</v>
      </c>
      <c r="L59" s="129" t="s">
        <v>525</v>
      </c>
      <c r="M59" s="129" t="s">
        <v>517</v>
      </c>
      <c r="N59" s="129" t="s">
        <v>530</v>
      </c>
      <c r="O59" s="155" t="s">
        <v>492</v>
      </c>
    </row>
    <row r="60" spans="1:20" s="91" customFormat="1" ht="31.5" customHeight="1">
      <c r="A60" s="238">
        <f>G55</f>
        <v>0</v>
      </c>
      <c r="B60" s="238"/>
      <c r="C60" s="150">
        <f>K55</f>
        <v>92</v>
      </c>
      <c r="D60" s="238">
        <f>A60*C60</f>
        <v>0</v>
      </c>
      <c r="E60" s="238"/>
      <c r="F60" s="238" t="str">
        <f>E55</f>
        <v/>
      </c>
      <c r="G60" s="238"/>
      <c r="H60" s="241">
        <f>IF(ISERROR(IF(G55&lt;0,"kein Ausgleichsanspruch, da kein Belegungsrückgang",D60*F60)),0,IF(G55&lt;0,"kein Ausgleichsanspruch, da kein Belegungsrückgang",D60*F60))</f>
        <v>0</v>
      </c>
      <c r="I60" s="241"/>
      <c r="J60" s="160">
        <v>0.5</v>
      </c>
      <c r="K60" s="151">
        <f>IF(H60="kein Ausgleichsanspruch, da kein Belegungsrückgang",0,H60*J60)</f>
        <v>0</v>
      </c>
      <c r="L60" s="161">
        <v>2000</v>
      </c>
      <c r="M60" s="151">
        <f>IF(K60=0,0,SUM(K60:L60))</f>
        <v>0</v>
      </c>
      <c r="N60" s="152">
        <f>M49</f>
        <v>0</v>
      </c>
      <c r="O60" s="156">
        <f>IF(ISERROR(M60/N60),0,M60/N60)</f>
        <v>0</v>
      </c>
      <c r="T60" s="153">
        <f>O60*M49</f>
        <v>0</v>
      </c>
    </row>
    <row r="61" spans="1:20" ht="23.25" customHeight="1">
      <c r="E61" s="60"/>
      <c r="F61" s="60"/>
      <c r="G61" s="60"/>
      <c r="H61" s="61"/>
      <c r="I61" s="61"/>
      <c r="J61" s="61"/>
      <c r="K61" s="61"/>
      <c r="L61" s="61"/>
      <c r="M61" s="61"/>
    </row>
    <row r="62" spans="1:20" ht="14.5" customHeight="1">
      <c r="A62" s="221" t="s">
        <v>18</v>
      </c>
      <c r="B62" s="221"/>
      <c r="E62" s="61"/>
      <c r="F62" s="61"/>
      <c r="G62" s="61"/>
      <c r="H62" s="61"/>
      <c r="I62" s="61"/>
      <c r="J62" s="61"/>
      <c r="K62" s="61"/>
      <c r="L62" s="61"/>
      <c r="M62" s="61"/>
    </row>
    <row r="63" spans="1:20" ht="39.75" customHeight="1">
      <c r="A63" s="221" t="s">
        <v>19</v>
      </c>
      <c r="B63" s="221"/>
      <c r="C63" s="242" t="s">
        <v>30</v>
      </c>
      <c r="D63" s="242"/>
    </row>
    <row r="64" spans="1:20" ht="39.75" customHeight="1">
      <c r="A64" s="221" t="s">
        <v>20</v>
      </c>
      <c r="B64" s="221"/>
      <c r="C64" s="242" t="s">
        <v>30</v>
      </c>
      <c r="D64" s="242"/>
    </row>
    <row r="65" spans="1:13" ht="39.75" customHeight="1">
      <c r="A65" s="221" t="s">
        <v>514</v>
      </c>
      <c r="B65" s="221"/>
      <c r="C65" s="242" t="s">
        <v>30</v>
      </c>
      <c r="D65" s="242"/>
      <c r="M65" s="62"/>
    </row>
    <row r="66" spans="1:13" ht="20" customHeight="1">
      <c r="B66" s="158"/>
      <c r="C66" s="158"/>
    </row>
  </sheetData>
  <sheetProtection algorithmName="SHA-512" hashValue="T3fa0Bn0Ixs6RLuQvwzT2O1zBTVdILP6sNNCi7RaCevwgufgfIlLvS17C1hL9Y5/XvUskR9DlVZkFhLERbAQlw==" saltValue="3lwOjvfTC20hpkH7V3lQLQ==" spinCount="100000" sheet="1" objects="1" scenarios="1"/>
  <mergeCells count="117">
    <mergeCell ref="A8:C8"/>
    <mergeCell ref="D8:K8"/>
    <mergeCell ref="A2:D2"/>
    <mergeCell ref="A6:C6"/>
    <mergeCell ref="D6:K6"/>
    <mergeCell ref="A7:C7"/>
    <mergeCell ref="D7:K7"/>
    <mergeCell ref="A15:C15"/>
    <mergeCell ref="A4:K4"/>
    <mergeCell ref="A25:B25"/>
    <mergeCell ref="C25:D25"/>
    <mergeCell ref="A26:B26"/>
    <mergeCell ref="C26:D26"/>
    <mergeCell ref="A27:B28"/>
    <mergeCell ref="C27:E27"/>
    <mergeCell ref="C28:E28"/>
    <mergeCell ref="A22:B22"/>
    <mergeCell ref="C22:D22"/>
    <mergeCell ref="A23:B23"/>
    <mergeCell ref="C23:D23"/>
    <mergeCell ref="A24:B24"/>
    <mergeCell ref="C24:D24"/>
    <mergeCell ref="J18:J20"/>
    <mergeCell ref="K18:K20"/>
    <mergeCell ref="L18:L20"/>
    <mergeCell ref="A21:B21"/>
    <mergeCell ref="C21:D21"/>
    <mergeCell ref="H16:H17"/>
    <mergeCell ref="I16:I17"/>
    <mergeCell ref="J16:J17"/>
    <mergeCell ref="K16:K17"/>
    <mergeCell ref="L16:L17"/>
    <mergeCell ref="A18:B20"/>
    <mergeCell ref="C18:D20"/>
    <mergeCell ref="E18:E20"/>
    <mergeCell ref="F18:F20"/>
    <mergeCell ref="G18:G20"/>
    <mergeCell ref="A16:B17"/>
    <mergeCell ref="C16:C17"/>
    <mergeCell ref="D16:D17"/>
    <mergeCell ref="E16:E17"/>
    <mergeCell ref="F16:F17"/>
    <mergeCell ref="G16:G17"/>
    <mergeCell ref="H18:H20"/>
    <mergeCell ref="I18:I20"/>
    <mergeCell ref="J31:J32"/>
    <mergeCell ref="K31:K32"/>
    <mergeCell ref="L31:L32"/>
    <mergeCell ref="A30:C30"/>
    <mergeCell ref="A31:B32"/>
    <mergeCell ref="C31:C32"/>
    <mergeCell ref="D31:D32"/>
    <mergeCell ref="E31:E32"/>
    <mergeCell ref="F31:F32"/>
    <mergeCell ref="G31:G32"/>
    <mergeCell ref="H31:H32"/>
    <mergeCell ref="I31:I32"/>
    <mergeCell ref="L33:L35"/>
    <mergeCell ref="A36:B36"/>
    <mergeCell ref="C36:D36"/>
    <mergeCell ref="A33:B35"/>
    <mergeCell ref="C33:D35"/>
    <mergeCell ref="E33:E35"/>
    <mergeCell ref="F33:F35"/>
    <mergeCell ref="G33:G35"/>
    <mergeCell ref="H33:H35"/>
    <mergeCell ref="A39:B39"/>
    <mergeCell ref="C39:D39"/>
    <mergeCell ref="I33:I35"/>
    <mergeCell ref="J33:J35"/>
    <mergeCell ref="K33:K35"/>
    <mergeCell ref="C52:E52"/>
    <mergeCell ref="A45:C45"/>
    <mergeCell ref="C47:D47"/>
    <mergeCell ref="C48:D48"/>
    <mergeCell ref="C49:D49"/>
    <mergeCell ref="C50:D50"/>
    <mergeCell ref="C51:E51"/>
    <mergeCell ref="A40:B40"/>
    <mergeCell ref="C40:D40"/>
    <mergeCell ref="A41:B41"/>
    <mergeCell ref="C41:D41"/>
    <mergeCell ref="A42:B43"/>
    <mergeCell ref="C42:E42"/>
    <mergeCell ref="C43:E43"/>
    <mergeCell ref="A37:B37"/>
    <mergeCell ref="C37:D37"/>
    <mergeCell ref="A38:B38"/>
    <mergeCell ref="C38:D38"/>
    <mergeCell ref="C54:D54"/>
    <mergeCell ref="E54:F54"/>
    <mergeCell ref="G54:H54"/>
    <mergeCell ref="I54:J54"/>
    <mergeCell ref="D58:E58"/>
    <mergeCell ref="H58:I58"/>
    <mergeCell ref="D59:E59"/>
    <mergeCell ref="F59:G59"/>
    <mergeCell ref="H59:I59"/>
    <mergeCell ref="A62:B62"/>
    <mergeCell ref="A63:B63"/>
    <mergeCell ref="C63:D63"/>
    <mergeCell ref="A64:B64"/>
    <mergeCell ref="C64:D64"/>
    <mergeCell ref="A65:B65"/>
    <mergeCell ref="C65:D65"/>
    <mergeCell ref="C55:D55"/>
    <mergeCell ref="E55:F55"/>
    <mergeCell ref="A57:B57"/>
    <mergeCell ref="A58:B58"/>
    <mergeCell ref="A59:B59"/>
    <mergeCell ref="A60:B60"/>
    <mergeCell ref="D60:E60"/>
    <mergeCell ref="F60:G60"/>
    <mergeCell ref="F58:G58"/>
    <mergeCell ref="G55:H55"/>
    <mergeCell ref="H60:I60"/>
    <mergeCell ref="I55:J55"/>
  </mergeCells>
  <dataValidations count="2">
    <dataValidation type="list" allowBlank="1" showInputMessage="1" showErrorMessage="1" sqref="E15:L15 E30:I30" xr:uid="{00000000-0002-0000-0400-000000000000}">
      <formula1>$Q$1:$Q$8</formula1>
    </dataValidation>
    <dataValidation type="list" allowBlank="1" showInputMessage="1" showErrorMessage="1" sqref="J30" xr:uid="{00000000-0002-0000-0400-000001000000}">
      <formula1>$Q$1:$Q$6</formula1>
    </dataValidation>
  </dataValidations>
  <pageMargins left="0" right="0" top="0.78740157480314965" bottom="0.78740157480314965" header="0.31496062992125984" footer="0.31496062992125984"/>
  <pageSetup paperSize="9" scale="33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47"/>
  <sheetViews>
    <sheetView showGridLines="0" zoomScale="80" zoomScaleNormal="80" workbookViewId="0"/>
  </sheetViews>
  <sheetFormatPr baseColWidth="10" defaultColWidth="10.6640625" defaultRowHeight="15"/>
  <cols>
    <col min="1" max="1" width="17.1640625" style="5" customWidth="1"/>
    <col min="2" max="2" width="52" style="5" customWidth="1"/>
    <col min="3" max="3" width="15.83203125" style="5" customWidth="1"/>
    <col min="4" max="4" width="45.83203125" style="5" customWidth="1"/>
    <col min="5" max="5" width="12.33203125" style="5" customWidth="1"/>
    <col min="6" max="11" width="20.5" style="5" customWidth="1"/>
    <col min="12" max="12" width="2" style="5" customWidth="1"/>
    <col min="13" max="13" width="19.5" style="5" bestFit="1" customWidth="1"/>
    <col min="14" max="14" width="12.5" style="5" customWidth="1"/>
    <col min="15" max="15" width="10.83203125" style="5" customWidth="1"/>
    <col min="16" max="16" width="11.5" style="5" customWidth="1"/>
    <col min="17" max="17" width="12.33203125" style="5" hidden="1" customWidth="1"/>
    <col min="18" max="16384" width="10.6640625" style="5"/>
  </cols>
  <sheetData>
    <row r="1" spans="1:20" ht="16" thickBot="1">
      <c r="Q1" s="5">
        <v>0</v>
      </c>
    </row>
    <row r="2" spans="1:20" s="148" customFormat="1" ht="20" thickBot="1">
      <c r="A2" s="243" t="s">
        <v>541</v>
      </c>
      <c r="B2" s="244"/>
      <c r="C2" s="244"/>
      <c r="D2" s="213"/>
      <c r="E2" s="38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>
        <v>1</v>
      </c>
      <c r="R2" s="5"/>
      <c r="S2" s="5"/>
      <c r="T2" s="5"/>
    </row>
    <row r="3" spans="1:20">
      <c r="Q3" s="5">
        <v>2</v>
      </c>
    </row>
    <row r="4" spans="1:20" ht="20.25" customHeight="1">
      <c r="A4" s="256" t="s">
        <v>535</v>
      </c>
      <c r="B4" s="257"/>
      <c r="C4" s="257"/>
      <c r="D4" s="257"/>
      <c r="E4" s="257"/>
      <c r="F4" s="257"/>
      <c r="G4" s="257"/>
      <c r="H4" s="257"/>
      <c r="I4" s="257"/>
      <c r="J4" s="257"/>
      <c r="K4" s="258"/>
      <c r="Q4" s="5">
        <v>3</v>
      </c>
    </row>
    <row r="5" spans="1:20" ht="16" thickBot="1">
      <c r="Q5" s="5">
        <v>4</v>
      </c>
    </row>
    <row r="6" spans="1:20" ht="51" customHeight="1" thickBot="1">
      <c r="A6" s="245" t="s">
        <v>1</v>
      </c>
      <c r="B6" s="246"/>
      <c r="C6" s="233"/>
      <c r="D6" s="248" t="str">
        <f>IF(Anlage2_Vergütungssatz!B6="","",Anlage2_Vergütungssatz!B6)</f>
        <v/>
      </c>
      <c r="E6" s="249"/>
      <c r="F6" s="249"/>
      <c r="G6" s="249"/>
      <c r="H6" s="249"/>
      <c r="I6" s="249"/>
      <c r="J6" s="249"/>
      <c r="K6" s="250"/>
      <c r="L6" s="38"/>
      <c r="Q6" s="5">
        <v>5</v>
      </c>
    </row>
    <row r="7" spans="1:20" ht="30" customHeight="1" thickBot="1">
      <c r="A7" s="245" t="s">
        <v>2</v>
      </c>
      <c r="B7" s="246"/>
      <c r="C7" s="233"/>
      <c r="D7" s="248" t="str">
        <f>IF(Anlage2_Vergütungssatz!B7="","",Anlage2_Vergütungssatz!B7)</f>
        <v/>
      </c>
      <c r="E7" s="249"/>
      <c r="F7" s="249"/>
      <c r="G7" s="249"/>
      <c r="H7" s="249"/>
      <c r="I7" s="249"/>
      <c r="J7" s="249"/>
      <c r="K7" s="250"/>
      <c r="L7" s="38"/>
      <c r="Q7" s="5">
        <v>6</v>
      </c>
    </row>
    <row r="8" spans="1:20" ht="30" customHeight="1" thickBot="1">
      <c r="A8" s="245" t="s">
        <v>3</v>
      </c>
      <c r="B8" s="246"/>
      <c r="C8" s="233"/>
      <c r="D8" s="248" t="str">
        <f>IF(Anlage2_Vergütungssatz!B8="","",Anlage2_Vergütungssatz!B8)</f>
        <v/>
      </c>
      <c r="E8" s="249"/>
      <c r="F8" s="249"/>
      <c r="G8" s="249"/>
      <c r="H8" s="249"/>
      <c r="I8" s="249"/>
      <c r="J8" s="249"/>
      <c r="K8" s="250"/>
      <c r="L8" s="38"/>
      <c r="Q8" s="5">
        <v>7</v>
      </c>
    </row>
    <row r="9" spans="1:20" ht="30" hidden="1" customHeight="1">
      <c r="A9" s="39"/>
      <c r="B9" s="32"/>
      <c r="C9" s="32"/>
      <c r="D9" s="31"/>
      <c r="E9" s="32"/>
      <c r="F9" s="32"/>
      <c r="G9" s="32"/>
      <c r="H9" s="32"/>
      <c r="I9" s="32"/>
      <c r="J9" s="32"/>
      <c r="K9" s="32"/>
      <c r="L9" s="38"/>
      <c r="Q9" s="5">
        <v>8</v>
      </c>
    </row>
    <row r="10" spans="1:20" s="41" customFormat="1" ht="24" hidden="1" customHeight="1">
      <c r="A10" s="40"/>
      <c r="B10" s="30"/>
      <c r="C10" s="30"/>
      <c r="D10" s="33"/>
      <c r="E10" s="30"/>
      <c r="F10" s="30"/>
      <c r="G10" s="30"/>
      <c r="H10" s="30"/>
      <c r="I10" s="30"/>
      <c r="J10" s="30"/>
      <c r="K10" s="30"/>
      <c r="L10" s="30"/>
      <c r="Q10" s="5">
        <v>9</v>
      </c>
    </row>
    <row r="11" spans="1:20" hidden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Q11" s="5">
        <v>10</v>
      </c>
    </row>
    <row r="12" spans="1:20" ht="16.5" hidden="1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Q12" s="5">
        <v>11</v>
      </c>
    </row>
    <row r="13" spans="1:20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Q13" s="5">
        <v>12</v>
      </c>
    </row>
    <row r="14" spans="1:20" ht="31.25" customHeight="1" thickBot="1">
      <c r="A14" s="40"/>
      <c r="B14" s="40"/>
      <c r="C14" s="53"/>
      <c r="D14" s="30"/>
      <c r="E14" s="54"/>
      <c r="F14" s="54"/>
      <c r="G14" s="54"/>
      <c r="H14" s="54"/>
      <c r="I14" s="54"/>
      <c r="J14" s="54"/>
      <c r="L14" s="56"/>
      <c r="M14" s="57"/>
      <c r="Q14" s="5">
        <v>13</v>
      </c>
    </row>
    <row r="15" spans="1:20" ht="33" thickBot="1">
      <c r="A15" s="298" t="s">
        <v>538</v>
      </c>
      <c r="B15" s="298"/>
      <c r="C15" s="298"/>
      <c r="D15" s="42" t="s">
        <v>539</v>
      </c>
      <c r="E15" s="192"/>
      <c r="F15" s="29">
        <v>14</v>
      </c>
      <c r="G15" s="29">
        <v>14</v>
      </c>
      <c r="H15" s="29">
        <v>14</v>
      </c>
      <c r="I15" s="29">
        <v>14</v>
      </c>
      <c r="J15" s="29">
        <v>14</v>
      </c>
      <c r="K15" s="29">
        <v>8</v>
      </c>
      <c r="L15" s="193"/>
      <c r="M15" s="63">
        <f>SUM(E15:L15)</f>
        <v>78</v>
      </c>
      <c r="Q15" s="5">
        <v>14</v>
      </c>
    </row>
    <row r="16" spans="1:20" ht="18">
      <c r="A16" s="225" t="s">
        <v>4</v>
      </c>
      <c r="B16" s="287"/>
      <c r="C16" s="225" t="s">
        <v>540</v>
      </c>
      <c r="D16" s="316" t="s">
        <v>543</v>
      </c>
      <c r="E16" s="318"/>
      <c r="F16" s="253" t="s">
        <v>546</v>
      </c>
      <c r="G16" s="253" t="s">
        <v>545</v>
      </c>
      <c r="H16" s="253" t="s">
        <v>548</v>
      </c>
      <c r="I16" s="253" t="s">
        <v>550</v>
      </c>
      <c r="J16" s="253" t="s">
        <v>552</v>
      </c>
      <c r="K16" s="259" t="s">
        <v>554</v>
      </c>
      <c r="L16" s="311"/>
      <c r="M16" s="43" t="s">
        <v>12</v>
      </c>
    </row>
    <row r="17" spans="1:13" ht="19" thickBot="1">
      <c r="A17" s="268"/>
      <c r="B17" s="269"/>
      <c r="C17" s="230"/>
      <c r="D17" s="317"/>
      <c r="E17" s="319"/>
      <c r="F17" s="254"/>
      <c r="G17" s="254"/>
      <c r="H17" s="254"/>
      <c r="I17" s="254"/>
      <c r="J17" s="254"/>
      <c r="K17" s="260"/>
      <c r="L17" s="311"/>
      <c r="M17" s="44" t="s">
        <v>555</v>
      </c>
    </row>
    <row r="18" spans="1:13" ht="14.25" customHeight="1">
      <c r="A18" s="225">
        <v>1</v>
      </c>
      <c r="B18" s="229"/>
      <c r="C18" s="225" t="s">
        <v>11</v>
      </c>
      <c r="D18" s="226"/>
      <c r="E18" s="313"/>
      <c r="F18" s="222" t="s">
        <v>542</v>
      </c>
      <c r="G18" s="222" t="s">
        <v>544</v>
      </c>
      <c r="H18" s="222" t="s">
        <v>547</v>
      </c>
      <c r="I18" s="222" t="s">
        <v>549</v>
      </c>
      <c r="J18" s="222" t="s">
        <v>551</v>
      </c>
      <c r="K18" s="222" t="s">
        <v>553</v>
      </c>
      <c r="L18" s="310"/>
      <c r="M18" s="45"/>
    </row>
    <row r="19" spans="1:13" ht="17">
      <c r="A19" s="230"/>
      <c r="B19" s="231"/>
      <c r="C19" s="230"/>
      <c r="D19" s="312"/>
      <c r="E19" s="314"/>
      <c r="F19" s="223"/>
      <c r="G19" s="223"/>
      <c r="H19" s="223"/>
      <c r="I19" s="223"/>
      <c r="J19" s="223"/>
      <c r="K19" s="223"/>
      <c r="L19" s="310"/>
      <c r="M19" s="45"/>
    </row>
    <row r="20" spans="1:13" ht="18" thickBot="1">
      <c r="A20" s="230"/>
      <c r="B20" s="231"/>
      <c r="C20" s="227"/>
      <c r="D20" s="228"/>
      <c r="E20" s="315"/>
      <c r="F20" s="224"/>
      <c r="G20" s="224"/>
      <c r="H20" s="224"/>
      <c r="I20" s="224"/>
      <c r="J20" s="224"/>
      <c r="K20" s="224"/>
      <c r="L20" s="310"/>
      <c r="M20" s="45"/>
    </row>
    <row r="21" spans="1:13" ht="18" thickBot="1">
      <c r="A21" s="225">
        <v>2</v>
      </c>
      <c r="B21" s="229"/>
      <c r="C21" s="245" t="s">
        <v>13</v>
      </c>
      <c r="D21" s="246"/>
      <c r="E21" s="36"/>
      <c r="F21" s="36">
        <f>F22+F23+F24+F25</f>
        <v>0</v>
      </c>
      <c r="G21" s="36">
        <f t="shared" ref="G21" si="0">G22+G23+G24+G25</f>
        <v>0</v>
      </c>
      <c r="H21" s="36">
        <f>H22+H23+H24+H25</f>
        <v>0</v>
      </c>
      <c r="I21" s="36">
        <f t="shared" ref="I21:K21" si="1">I22+I23+I24+I25</f>
        <v>0</v>
      </c>
      <c r="J21" s="36">
        <f t="shared" si="1"/>
        <v>0</v>
      </c>
      <c r="K21" s="36">
        <f t="shared" si="1"/>
        <v>0</v>
      </c>
      <c r="L21" s="168"/>
      <c r="M21" s="34">
        <f>SUM(E21:L21)</f>
        <v>0</v>
      </c>
    </row>
    <row r="22" spans="1:13" ht="18" thickBot="1">
      <c r="A22" s="232" t="s">
        <v>24</v>
      </c>
      <c r="B22" s="233"/>
      <c r="C22" s="245" t="s">
        <v>427</v>
      </c>
      <c r="D22" s="246"/>
      <c r="E22" s="36"/>
      <c r="F22" s="37"/>
      <c r="G22" s="37"/>
      <c r="H22" s="37"/>
      <c r="I22" s="37"/>
      <c r="J22" s="37"/>
      <c r="K22" s="37"/>
      <c r="L22" s="168"/>
      <c r="M22" s="35">
        <f>SUM(E22:L22)</f>
        <v>0</v>
      </c>
    </row>
    <row r="23" spans="1:13" ht="18" thickBot="1">
      <c r="A23" s="232" t="s">
        <v>22</v>
      </c>
      <c r="B23" s="233"/>
      <c r="C23" s="268" t="s">
        <v>14</v>
      </c>
      <c r="D23" s="228"/>
      <c r="E23" s="36"/>
      <c r="F23" s="37"/>
      <c r="G23" s="37"/>
      <c r="H23" s="37"/>
      <c r="I23" s="37"/>
      <c r="J23" s="37"/>
      <c r="K23" s="37"/>
      <c r="L23" s="168"/>
      <c r="M23" s="45"/>
    </row>
    <row r="24" spans="1:13" ht="18" thickBot="1">
      <c r="A24" s="232" t="s">
        <v>23</v>
      </c>
      <c r="B24" s="233"/>
      <c r="C24" s="245" t="s">
        <v>15</v>
      </c>
      <c r="D24" s="246"/>
      <c r="E24" s="36"/>
      <c r="F24" s="37"/>
      <c r="G24" s="37"/>
      <c r="H24" s="37"/>
      <c r="I24" s="37"/>
      <c r="J24" s="37"/>
      <c r="K24" s="37"/>
      <c r="L24" s="168"/>
      <c r="M24" s="45"/>
    </row>
    <row r="25" spans="1:13" ht="18" thickBot="1">
      <c r="A25" s="232" t="s">
        <v>25</v>
      </c>
      <c r="B25" s="233"/>
      <c r="C25" s="245" t="s">
        <v>16</v>
      </c>
      <c r="D25" s="246"/>
      <c r="E25" s="36"/>
      <c r="F25" s="37"/>
      <c r="G25" s="37"/>
      <c r="H25" s="37"/>
      <c r="I25" s="37"/>
      <c r="J25" s="37"/>
      <c r="K25" s="37"/>
      <c r="L25" s="168"/>
      <c r="M25" s="45"/>
    </row>
    <row r="26" spans="1:13" ht="14.75" customHeight="1" thickBot="1">
      <c r="A26" s="245">
        <v>3</v>
      </c>
      <c r="B26" s="233"/>
      <c r="C26" s="308" t="s">
        <v>562</v>
      </c>
      <c r="D26" s="309"/>
      <c r="E26" s="189"/>
      <c r="F26" s="46">
        <f>SUM(Anlage1_Referenzwert!$C14)</f>
        <v>0</v>
      </c>
      <c r="G26" s="46">
        <f>SUM(Anlage1_Referenzwert!$C14)</f>
        <v>0</v>
      </c>
      <c r="H26" s="46">
        <f>SUM(Anlage1_Referenzwert!$C14)</f>
        <v>0</v>
      </c>
      <c r="I26" s="46">
        <f>SUM(Anlage1_Referenzwert!$C14)</f>
        <v>0</v>
      </c>
      <c r="J26" s="46">
        <f>SUM(Anlage1_Referenzwert!$C14)</f>
        <v>0</v>
      </c>
      <c r="K26" s="46">
        <f>SUM(Anlage1_Referenzwert!$C14)</f>
        <v>0</v>
      </c>
      <c r="L26" s="190"/>
      <c r="M26" s="48">
        <f>F26</f>
        <v>0</v>
      </c>
    </row>
    <row r="27" spans="1:13" ht="17">
      <c r="A27" s="225">
        <v>4</v>
      </c>
      <c r="B27" s="226"/>
      <c r="C27" s="276" t="s">
        <v>425</v>
      </c>
      <c r="D27" s="277"/>
      <c r="E27" s="278"/>
      <c r="F27" s="50">
        <f>F$21/F15</f>
        <v>0</v>
      </c>
      <c r="G27" s="50">
        <f t="shared" ref="G27:K27" si="2">G$21/G15</f>
        <v>0</v>
      </c>
      <c r="H27" s="50">
        <f t="shared" si="2"/>
        <v>0</v>
      </c>
      <c r="I27" s="50">
        <f t="shared" si="2"/>
        <v>0</v>
      </c>
      <c r="J27" s="50">
        <f t="shared" si="2"/>
        <v>0</v>
      </c>
      <c r="K27" s="50">
        <f t="shared" si="2"/>
        <v>0</v>
      </c>
      <c r="L27" s="191"/>
      <c r="M27" s="50">
        <f>$M$21/M15</f>
        <v>0</v>
      </c>
    </row>
    <row r="28" spans="1:13" ht="29" customHeight="1" thickBot="1">
      <c r="A28" s="227"/>
      <c r="B28" s="228"/>
      <c r="C28" s="261" t="s">
        <v>563</v>
      </c>
      <c r="D28" s="262"/>
      <c r="E28" s="263"/>
      <c r="F28" s="52">
        <f t="shared" ref="F28:K28" si="3">F26-F27</f>
        <v>0</v>
      </c>
      <c r="G28" s="52">
        <f t="shared" si="3"/>
        <v>0</v>
      </c>
      <c r="H28" s="52">
        <f t="shared" si="3"/>
        <v>0</v>
      </c>
      <c r="I28" s="52">
        <f t="shared" si="3"/>
        <v>0</v>
      </c>
      <c r="J28" s="52">
        <f t="shared" si="3"/>
        <v>0</v>
      </c>
      <c r="K28" s="52">
        <f t="shared" si="3"/>
        <v>0</v>
      </c>
      <c r="L28" s="51"/>
      <c r="M28" s="52">
        <f>M26-M27</f>
        <v>0</v>
      </c>
    </row>
    <row r="29" spans="1:13" ht="31.25" customHeight="1" thickBot="1">
      <c r="A29" s="40"/>
      <c r="B29" s="30"/>
      <c r="C29" s="53"/>
      <c r="D29" s="30"/>
      <c r="E29" s="54"/>
      <c r="F29" s="54"/>
      <c r="G29" s="54"/>
      <c r="H29" s="54"/>
      <c r="I29" s="54"/>
      <c r="J29" s="54"/>
      <c r="L29" s="56"/>
      <c r="M29" s="57"/>
    </row>
    <row r="30" spans="1:13" ht="31.25" customHeight="1">
      <c r="A30" s="214" t="s">
        <v>512</v>
      </c>
      <c r="B30" s="214"/>
      <c r="C30" s="53"/>
      <c r="D30" s="30"/>
      <c r="E30" s="54"/>
      <c r="F30" s="54"/>
      <c r="G30" s="54"/>
      <c r="H30" s="54"/>
      <c r="I30" s="54"/>
      <c r="J30" s="54"/>
      <c r="L30" s="56"/>
      <c r="M30" s="43" t="s">
        <v>558</v>
      </c>
    </row>
    <row r="31" spans="1:13" ht="31.25" customHeight="1">
      <c r="A31" s="169">
        <v>1</v>
      </c>
      <c r="B31" s="307" t="s">
        <v>430</v>
      </c>
      <c r="C31" s="307"/>
      <c r="D31" s="307"/>
      <c r="E31" s="307"/>
      <c r="F31" s="183">
        <f>F28</f>
        <v>0</v>
      </c>
      <c r="G31" s="183">
        <f t="shared" ref="G31:K31" si="4">G28</f>
        <v>0</v>
      </c>
      <c r="H31" s="183">
        <f t="shared" si="4"/>
        <v>0</v>
      </c>
      <c r="I31" s="183">
        <f t="shared" si="4"/>
        <v>0</v>
      </c>
      <c r="J31" s="183">
        <f t="shared" si="4"/>
        <v>0</v>
      </c>
      <c r="K31" s="183">
        <f t="shared" si="4"/>
        <v>0</v>
      </c>
      <c r="L31" s="171"/>
      <c r="M31" s="188"/>
    </row>
    <row r="32" spans="1:13" ht="31.25" customHeight="1">
      <c r="A32" s="169">
        <v>2</v>
      </c>
      <c r="B32" s="307" t="s">
        <v>485</v>
      </c>
      <c r="C32" s="307"/>
      <c r="D32" s="307"/>
      <c r="E32" s="307"/>
      <c r="F32" s="184">
        <f>F15</f>
        <v>14</v>
      </c>
      <c r="G32" s="184">
        <f t="shared" ref="G32:K32" si="5">G15</f>
        <v>14</v>
      </c>
      <c r="H32" s="184">
        <f t="shared" si="5"/>
        <v>14</v>
      </c>
      <c r="I32" s="184">
        <f t="shared" si="5"/>
        <v>14</v>
      </c>
      <c r="J32" s="184">
        <f t="shared" si="5"/>
        <v>14</v>
      </c>
      <c r="K32" s="184">
        <f t="shared" si="5"/>
        <v>8</v>
      </c>
      <c r="L32" s="172"/>
      <c r="M32" s="152">
        <f>SUM(F32:K32)</f>
        <v>78</v>
      </c>
    </row>
    <row r="33" spans="1:13" ht="31.25" customHeight="1">
      <c r="A33" s="169" t="s">
        <v>487</v>
      </c>
      <c r="B33" s="307" t="s">
        <v>516</v>
      </c>
      <c r="C33" s="307"/>
      <c r="D33" s="307"/>
      <c r="E33" s="307"/>
      <c r="F33" s="183">
        <f>IF(F31&lt;0,"Keine Minderbelegung",F31*F32)</f>
        <v>0</v>
      </c>
      <c r="G33" s="183">
        <f t="shared" ref="G33:K33" si="6">IF(G31&lt;0,"Keine Minderbelegung",G31*G32)</f>
        <v>0</v>
      </c>
      <c r="H33" s="183">
        <f t="shared" si="6"/>
        <v>0</v>
      </c>
      <c r="I33" s="183">
        <f t="shared" si="6"/>
        <v>0</v>
      </c>
      <c r="J33" s="183">
        <f t="shared" si="6"/>
        <v>0</v>
      </c>
      <c r="K33" s="183">
        <f t="shared" si="6"/>
        <v>0</v>
      </c>
      <c r="L33" s="173"/>
      <c r="M33" s="197">
        <f>SUM(F33:K33)</f>
        <v>0</v>
      </c>
    </row>
    <row r="34" spans="1:13" ht="31.25" customHeight="1">
      <c r="A34" s="169">
        <v>4</v>
      </c>
      <c r="B34" s="307" t="s">
        <v>429</v>
      </c>
      <c r="C34" s="307"/>
      <c r="D34" s="307"/>
      <c r="E34" s="307"/>
      <c r="F34" s="185" t="str">
        <f>Anlage2_Vergütungssatz!$C$15</f>
        <v/>
      </c>
      <c r="G34" s="185" t="str">
        <f>Anlage2_Vergütungssatz!$C$15</f>
        <v/>
      </c>
      <c r="H34" s="185" t="str">
        <f>Anlage2_Vergütungssatz!$C$15</f>
        <v/>
      </c>
      <c r="I34" s="185" t="str">
        <f>Anlage2_Vergütungssatz!$C$15</f>
        <v/>
      </c>
      <c r="J34" s="185" t="str">
        <f>Anlage2_Vergütungssatz!$C$15</f>
        <v/>
      </c>
      <c r="K34" s="185" t="str">
        <f>Anlage2_Vergütungssatz!$C$15</f>
        <v/>
      </c>
      <c r="L34" s="172"/>
      <c r="M34" s="194"/>
    </row>
    <row r="35" spans="1:13" ht="53" customHeight="1">
      <c r="A35" s="169" t="s">
        <v>488</v>
      </c>
      <c r="B35" s="307" t="s">
        <v>513</v>
      </c>
      <c r="C35" s="307"/>
      <c r="D35" s="307"/>
      <c r="E35" s="307"/>
      <c r="F35" s="185">
        <f>IF(ISERROR(IF(F31&lt;0,"kein Ausgleichsanspruch, da kein Belegungsrückgang",F33*F34)),0,IF(F31&lt;0,"kein Ausgleichsanspruch, da kein Belegungsrückgang",F33*F34))</f>
        <v>0</v>
      </c>
      <c r="G35" s="185">
        <f t="shared" ref="G35:K35" si="7">IF(ISERROR(IF(G31&lt;0,"kein Ausgleichsanspruch, da kein Belegungsrückgang",G33*G34)),0,IF(G31&lt;0,"kein Ausgleichsanspruch, da kein Belegungsrückgang",G33*G34))</f>
        <v>0</v>
      </c>
      <c r="H35" s="185">
        <f t="shared" si="7"/>
        <v>0</v>
      </c>
      <c r="I35" s="185">
        <f t="shared" si="7"/>
        <v>0</v>
      </c>
      <c r="J35" s="185">
        <f t="shared" si="7"/>
        <v>0</v>
      </c>
      <c r="K35" s="185">
        <f t="shared" si="7"/>
        <v>0</v>
      </c>
      <c r="L35" s="172"/>
      <c r="M35" s="151">
        <f>SUM(F35:K35)</f>
        <v>0</v>
      </c>
    </row>
    <row r="36" spans="1:13" ht="31.25" customHeight="1">
      <c r="A36" s="169">
        <v>6</v>
      </c>
      <c r="B36" s="307" t="s">
        <v>556</v>
      </c>
      <c r="C36" s="307"/>
      <c r="D36" s="307"/>
      <c r="E36" s="307"/>
      <c r="F36" s="186">
        <v>0.5</v>
      </c>
      <c r="G36" s="186">
        <v>0.5</v>
      </c>
      <c r="H36" s="186">
        <v>0.5</v>
      </c>
      <c r="I36" s="186">
        <v>0.5</v>
      </c>
      <c r="J36" s="186">
        <v>0.5</v>
      </c>
      <c r="K36" s="187">
        <v>0.5</v>
      </c>
      <c r="L36" s="172"/>
      <c r="M36" s="188"/>
    </row>
    <row r="37" spans="1:13" ht="31.25" customHeight="1">
      <c r="A37" s="169" t="s">
        <v>491</v>
      </c>
      <c r="B37" s="307" t="s">
        <v>557</v>
      </c>
      <c r="C37" s="307"/>
      <c r="D37" s="307"/>
      <c r="E37" s="307"/>
      <c r="F37" s="185">
        <f>IF(F35="kein Ausgleichsanspruch, da kein Belegungsrückgang",0,F35*F36)</f>
        <v>0</v>
      </c>
      <c r="G37" s="185">
        <f t="shared" ref="G37:K37" si="8">IF(G35="kein Ausgleichsanspruch, da kein Belegungsrückgang",0,G35*G36)</f>
        <v>0</v>
      </c>
      <c r="H37" s="185">
        <f t="shared" si="8"/>
        <v>0</v>
      </c>
      <c r="I37" s="185">
        <f t="shared" si="8"/>
        <v>0</v>
      </c>
      <c r="J37" s="185">
        <f t="shared" si="8"/>
        <v>0</v>
      </c>
      <c r="K37" s="185">
        <f t="shared" si="8"/>
        <v>0</v>
      </c>
      <c r="L37" s="172"/>
      <c r="M37" s="151">
        <f>SUM(F37:K37)</f>
        <v>0</v>
      </c>
    </row>
    <row r="38" spans="1:13" ht="42.75" customHeight="1">
      <c r="A38" s="170" t="s">
        <v>518</v>
      </c>
      <c r="B38" s="301" t="s">
        <v>559</v>
      </c>
      <c r="C38" s="302"/>
      <c r="D38" s="302"/>
      <c r="E38" s="303"/>
      <c r="F38" s="176"/>
      <c r="G38" s="177"/>
      <c r="H38" s="177"/>
      <c r="I38" s="177"/>
      <c r="J38" s="177"/>
      <c r="K38" s="178"/>
      <c r="L38" s="174"/>
      <c r="M38" s="161">
        <v>0</v>
      </c>
    </row>
    <row r="39" spans="1:13" ht="31.25" customHeight="1">
      <c r="A39" s="170" t="s">
        <v>519</v>
      </c>
      <c r="B39" s="301" t="s">
        <v>560</v>
      </c>
      <c r="C39" s="302"/>
      <c r="D39" s="302"/>
      <c r="E39" s="303"/>
      <c r="F39" s="179"/>
      <c r="G39" s="54"/>
      <c r="H39" s="54"/>
      <c r="I39" s="54"/>
      <c r="J39" s="54"/>
      <c r="K39" s="117"/>
      <c r="L39" s="174"/>
      <c r="M39" s="151">
        <f>IF(M37=0,0,M37+M38)</f>
        <v>0</v>
      </c>
    </row>
    <row r="40" spans="1:13" ht="31.25" customHeight="1">
      <c r="A40" s="169">
        <v>10</v>
      </c>
      <c r="B40" s="301" t="s">
        <v>561</v>
      </c>
      <c r="C40" s="302"/>
      <c r="D40" s="302"/>
      <c r="E40" s="303"/>
      <c r="F40" s="179"/>
      <c r="G40" s="54"/>
      <c r="H40" s="54"/>
      <c r="I40" s="54"/>
      <c r="J40" s="54"/>
      <c r="K40" s="117"/>
      <c r="L40" s="174"/>
      <c r="M40" s="152">
        <f>M22</f>
        <v>0</v>
      </c>
    </row>
    <row r="41" spans="1:13" ht="31.25" customHeight="1">
      <c r="A41" s="170" t="s">
        <v>520</v>
      </c>
      <c r="B41" s="304" t="s">
        <v>492</v>
      </c>
      <c r="C41" s="305"/>
      <c r="D41" s="305"/>
      <c r="E41" s="306"/>
      <c r="F41" s="180"/>
      <c r="G41" s="181"/>
      <c r="H41" s="181"/>
      <c r="I41" s="181"/>
      <c r="J41" s="181"/>
      <c r="K41" s="182"/>
      <c r="L41" s="175"/>
      <c r="M41" s="156">
        <f>IF(ISERROR(M39/M40),0,M39/M40)</f>
        <v>0</v>
      </c>
    </row>
    <row r="42" spans="1:13" ht="23.25" customHeight="1">
      <c r="E42" s="60"/>
      <c r="F42" s="60"/>
      <c r="G42" s="60"/>
      <c r="H42" s="61"/>
      <c r="I42" s="61"/>
      <c r="J42" s="61"/>
      <c r="K42" s="61"/>
      <c r="L42" s="61"/>
      <c r="M42" s="61"/>
    </row>
    <row r="43" spans="1:13" ht="14.5" customHeight="1">
      <c r="A43" s="221" t="s">
        <v>18</v>
      </c>
      <c r="B43" s="221"/>
      <c r="E43" s="61"/>
      <c r="F43" s="61"/>
      <c r="G43" s="61"/>
      <c r="H43" s="61"/>
      <c r="I43" s="61"/>
      <c r="J43" s="61"/>
      <c r="K43" s="61"/>
      <c r="L43" s="61"/>
      <c r="M43" s="61"/>
    </row>
    <row r="44" spans="1:13" ht="39.75" customHeight="1">
      <c r="A44" s="221" t="s">
        <v>19</v>
      </c>
      <c r="B44" s="221"/>
      <c r="C44" s="242" t="s">
        <v>30</v>
      </c>
      <c r="D44" s="242"/>
    </row>
    <row r="45" spans="1:13" ht="39.75" customHeight="1">
      <c r="A45" s="221" t="s">
        <v>20</v>
      </c>
      <c r="B45" s="221"/>
      <c r="C45" s="242" t="s">
        <v>30</v>
      </c>
      <c r="D45" s="242"/>
    </row>
    <row r="46" spans="1:13" ht="39.75" customHeight="1">
      <c r="A46" s="221" t="s">
        <v>514</v>
      </c>
      <c r="B46" s="221"/>
      <c r="C46" s="242" t="s">
        <v>30</v>
      </c>
      <c r="D46" s="242"/>
      <c r="M46" s="62"/>
    </row>
    <row r="47" spans="1:13" ht="20" customHeight="1">
      <c r="B47" s="167"/>
      <c r="C47" s="167"/>
    </row>
  </sheetData>
  <sheetProtection algorithmName="SHA-512" hashValue="P31fUrMw/1vNQ0UtCn+7nA9zODHKBPiyuUyeHLPg+4STw/reAh4exJBB8iIOGCplsECIXU/wKkmpmzmIiecxgw==" saltValue="u6asBLhr4jpgF6Ccbg7Usw==" spinCount="100000" sheet="1" objects="1" scenarios="1"/>
  <mergeCells count="64">
    <mergeCell ref="I18:I20"/>
    <mergeCell ref="J18:J20"/>
    <mergeCell ref="A2:D2"/>
    <mergeCell ref="A4:K4"/>
    <mergeCell ref="A6:C6"/>
    <mergeCell ref="D6:K6"/>
    <mergeCell ref="A7:C7"/>
    <mergeCell ref="D7:K7"/>
    <mergeCell ref="A8:C8"/>
    <mergeCell ref="D8:K8"/>
    <mergeCell ref="A15:C15"/>
    <mergeCell ref="D16:D17"/>
    <mergeCell ref="E16:E17"/>
    <mergeCell ref="F16:F17"/>
    <mergeCell ref="G16:G17"/>
    <mergeCell ref="H16:H17"/>
    <mergeCell ref="K18:K20"/>
    <mergeCell ref="L18:L20"/>
    <mergeCell ref="A21:B21"/>
    <mergeCell ref="C21:D21"/>
    <mergeCell ref="I16:I17"/>
    <mergeCell ref="J16:J17"/>
    <mergeCell ref="K16:K17"/>
    <mergeCell ref="L16:L17"/>
    <mergeCell ref="A18:B20"/>
    <mergeCell ref="C18:D20"/>
    <mergeCell ref="E18:E20"/>
    <mergeCell ref="F18:F20"/>
    <mergeCell ref="G18:G20"/>
    <mergeCell ref="H18:H20"/>
    <mergeCell ref="A16:B17"/>
    <mergeCell ref="C16:C17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8"/>
    <mergeCell ref="C27:E27"/>
    <mergeCell ref="C28:E28"/>
    <mergeCell ref="A45:B45"/>
    <mergeCell ref="C45:D45"/>
    <mergeCell ref="A46:B46"/>
    <mergeCell ref="C46:D46"/>
    <mergeCell ref="A43:B43"/>
    <mergeCell ref="A44:B44"/>
    <mergeCell ref="C44:D44"/>
    <mergeCell ref="B38:E38"/>
    <mergeCell ref="B39:E39"/>
    <mergeCell ref="B40:E40"/>
    <mergeCell ref="B41:E41"/>
    <mergeCell ref="A30:B30"/>
    <mergeCell ref="B31:E31"/>
    <mergeCell ref="B32:E32"/>
    <mergeCell ref="B33:E33"/>
    <mergeCell ref="B34:E34"/>
    <mergeCell ref="B35:E35"/>
    <mergeCell ref="B36:E36"/>
    <mergeCell ref="B37:E37"/>
  </mergeCells>
  <dataValidations count="1">
    <dataValidation type="list" allowBlank="1" showInputMessage="1" showErrorMessage="1" sqref="F15:K15" xr:uid="{00000000-0002-0000-0500-000000000000}">
      <formula1>$Q$1:$Q$15</formula1>
    </dataValidation>
  </dataValidations>
  <pageMargins left="0" right="0" top="0.78740157480314965" bottom="0.78740157480314965" header="0.31496062992125984" footer="0.31496062992125984"/>
  <pageSetup paperSize="9" scale="44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47"/>
  <sheetViews>
    <sheetView showGridLines="0" zoomScale="80" zoomScaleNormal="80" workbookViewId="0"/>
  </sheetViews>
  <sheetFormatPr baseColWidth="10" defaultColWidth="10.6640625" defaultRowHeight="15"/>
  <cols>
    <col min="1" max="1" width="17.1640625" style="5" customWidth="1"/>
    <col min="2" max="2" width="52" style="5" customWidth="1"/>
    <col min="3" max="3" width="15.83203125" style="5" customWidth="1"/>
    <col min="4" max="4" width="45.83203125" style="5" customWidth="1"/>
    <col min="5" max="5" width="12.33203125" style="5" customWidth="1"/>
    <col min="6" max="13" width="20.5" style="5" customWidth="1"/>
    <col min="14" max="14" width="2" style="5" customWidth="1"/>
    <col min="15" max="15" width="19.5" style="5" bestFit="1" customWidth="1"/>
    <col min="16" max="16" width="12.5" style="5" customWidth="1"/>
    <col min="17" max="17" width="10.83203125" style="5" customWidth="1"/>
    <col min="18" max="18" width="11.5" style="5" customWidth="1"/>
    <col min="19" max="19" width="12.33203125" style="5" hidden="1" customWidth="1"/>
    <col min="20" max="16384" width="10.6640625" style="5"/>
  </cols>
  <sheetData>
    <row r="1" spans="1:22" ht="16" thickBot="1">
      <c r="S1" s="5">
        <v>0</v>
      </c>
    </row>
    <row r="2" spans="1:22" s="148" customFormat="1" ht="20" thickBot="1">
      <c r="A2" s="243" t="s">
        <v>933</v>
      </c>
      <c r="B2" s="244"/>
      <c r="C2" s="244"/>
      <c r="D2" s="213"/>
      <c r="E2" s="38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>
        <v>1</v>
      </c>
      <c r="T2" s="5"/>
      <c r="U2" s="5"/>
      <c r="V2" s="5"/>
    </row>
    <row r="3" spans="1:22">
      <c r="S3" s="5">
        <v>2</v>
      </c>
    </row>
    <row r="4" spans="1:22" ht="20.25" customHeight="1">
      <c r="A4" s="256" t="s">
        <v>535</v>
      </c>
      <c r="B4" s="257"/>
      <c r="C4" s="257"/>
      <c r="D4" s="257"/>
      <c r="E4" s="257"/>
      <c r="F4" s="257"/>
      <c r="G4" s="257"/>
      <c r="H4" s="257"/>
      <c r="I4" s="257"/>
      <c r="J4" s="257"/>
      <c r="K4" s="258"/>
      <c r="S4" s="5">
        <v>3</v>
      </c>
    </row>
    <row r="5" spans="1:22" ht="16" thickBot="1">
      <c r="S5" s="5">
        <v>4</v>
      </c>
    </row>
    <row r="6" spans="1:22" ht="51" customHeight="1" thickBot="1">
      <c r="A6" s="245" t="s">
        <v>1</v>
      </c>
      <c r="B6" s="246"/>
      <c r="C6" s="233"/>
      <c r="D6" s="248" t="str">
        <f>IF(Anlage2_Vergütungssatz!B6="","",Anlage2_Vergütungssatz!B6)</f>
        <v/>
      </c>
      <c r="E6" s="249"/>
      <c r="F6" s="249"/>
      <c r="G6" s="249"/>
      <c r="H6" s="249"/>
      <c r="I6" s="249"/>
      <c r="J6" s="249"/>
      <c r="K6" s="250"/>
      <c r="L6" s="196"/>
      <c r="M6" s="196"/>
      <c r="N6" s="38"/>
      <c r="S6" s="5">
        <v>5</v>
      </c>
    </row>
    <row r="7" spans="1:22" ht="30" customHeight="1" thickBot="1">
      <c r="A7" s="245" t="s">
        <v>2</v>
      </c>
      <c r="B7" s="246"/>
      <c r="C7" s="233"/>
      <c r="D7" s="248" t="str">
        <f>IF(Anlage2_Vergütungssatz!B7="","",Anlage2_Vergütungssatz!B7)</f>
        <v/>
      </c>
      <c r="E7" s="249"/>
      <c r="F7" s="249"/>
      <c r="G7" s="249"/>
      <c r="H7" s="249"/>
      <c r="I7" s="249"/>
      <c r="J7" s="249"/>
      <c r="K7" s="250"/>
      <c r="L7" s="196"/>
      <c r="M7" s="196"/>
      <c r="N7" s="38"/>
      <c r="S7" s="5">
        <v>6</v>
      </c>
    </row>
    <row r="8" spans="1:22" ht="30" customHeight="1" thickBot="1">
      <c r="A8" s="245" t="s">
        <v>3</v>
      </c>
      <c r="B8" s="246"/>
      <c r="C8" s="233"/>
      <c r="D8" s="248" t="str">
        <f>IF(Anlage2_Vergütungssatz!B8="","",Anlage2_Vergütungssatz!B8)</f>
        <v/>
      </c>
      <c r="E8" s="249"/>
      <c r="F8" s="249"/>
      <c r="G8" s="249"/>
      <c r="H8" s="249"/>
      <c r="I8" s="249"/>
      <c r="J8" s="249"/>
      <c r="K8" s="250"/>
      <c r="L8" s="196"/>
      <c r="M8" s="196"/>
      <c r="N8" s="38"/>
      <c r="S8" s="5">
        <v>7</v>
      </c>
    </row>
    <row r="9" spans="1:22" ht="30" hidden="1" customHeight="1">
      <c r="A9" s="39"/>
      <c r="B9" s="32"/>
      <c r="C9" s="32"/>
      <c r="D9" s="31"/>
      <c r="E9" s="32"/>
      <c r="F9" s="32"/>
      <c r="G9" s="32"/>
      <c r="H9" s="32"/>
      <c r="I9" s="32"/>
      <c r="J9" s="32"/>
      <c r="K9" s="32"/>
      <c r="L9" s="30"/>
      <c r="M9" s="30"/>
      <c r="N9" s="38"/>
      <c r="S9" s="5">
        <v>8</v>
      </c>
    </row>
    <row r="10" spans="1:22" s="41" customFormat="1" ht="24" hidden="1" customHeight="1">
      <c r="A10" s="40"/>
      <c r="B10" s="30"/>
      <c r="C10" s="30"/>
      <c r="D10" s="33"/>
      <c r="E10" s="30"/>
      <c r="F10" s="30"/>
      <c r="G10" s="30"/>
      <c r="H10" s="30"/>
      <c r="I10" s="30"/>
      <c r="J10" s="30"/>
      <c r="K10" s="30"/>
      <c r="L10" s="30"/>
      <c r="M10" s="30"/>
      <c r="N10" s="30"/>
      <c r="S10" s="5">
        <v>9</v>
      </c>
    </row>
    <row r="11" spans="1:22" hidden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S11" s="5">
        <v>10</v>
      </c>
    </row>
    <row r="12" spans="1:22" ht="16.5" hidden="1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S12" s="5">
        <v>11</v>
      </c>
    </row>
    <row r="13" spans="1:22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S13" s="5">
        <v>12</v>
      </c>
    </row>
    <row r="14" spans="1:22" ht="31.25" customHeight="1" thickBot="1">
      <c r="A14" s="40"/>
      <c r="B14" s="40"/>
      <c r="C14" s="53"/>
      <c r="D14" s="30"/>
      <c r="E14" s="54"/>
      <c r="F14" s="54"/>
      <c r="G14" s="54"/>
      <c r="H14" s="54"/>
      <c r="I14" s="54"/>
      <c r="J14" s="54"/>
      <c r="N14" s="56"/>
      <c r="O14" s="57"/>
      <c r="S14" s="5">
        <v>13</v>
      </c>
    </row>
    <row r="15" spans="1:22" ht="33" thickBot="1">
      <c r="A15" s="298" t="s">
        <v>934</v>
      </c>
      <c r="B15" s="298"/>
      <c r="C15" s="298"/>
      <c r="D15" s="42" t="s">
        <v>953</v>
      </c>
      <c r="E15" s="192"/>
      <c r="F15" s="29">
        <v>14</v>
      </c>
      <c r="G15" s="29">
        <v>14</v>
      </c>
      <c r="H15" s="29">
        <v>14</v>
      </c>
      <c r="I15" s="29">
        <v>14</v>
      </c>
      <c r="J15" s="29">
        <v>14</v>
      </c>
      <c r="K15" s="29">
        <v>14</v>
      </c>
      <c r="L15" s="29">
        <v>14</v>
      </c>
      <c r="M15" s="29">
        <v>5</v>
      </c>
      <c r="N15" s="193"/>
      <c r="O15" s="63">
        <f>SUM(F15:M15)</f>
        <v>103</v>
      </c>
      <c r="S15" s="5">
        <v>14</v>
      </c>
    </row>
    <row r="16" spans="1:22" ht="18">
      <c r="A16" s="225" t="s">
        <v>4</v>
      </c>
      <c r="B16" s="287"/>
      <c r="C16" s="225" t="s">
        <v>540</v>
      </c>
      <c r="D16" s="316" t="s">
        <v>935</v>
      </c>
      <c r="E16" s="318"/>
      <c r="F16" s="253" t="s">
        <v>936</v>
      </c>
      <c r="G16" s="253" t="s">
        <v>938</v>
      </c>
      <c r="H16" s="253" t="s">
        <v>940</v>
      </c>
      <c r="I16" s="253" t="s">
        <v>942</v>
      </c>
      <c r="J16" s="253" t="s">
        <v>944</v>
      </c>
      <c r="K16" s="259" t="s">
        <v>946</v>
      </c>
      <c r="L16" s="259" t="s">
        <v>948</v>
      </c>
      <c r="M16" s="259" t="s">
        <v>950</v>
      </c>
      <c r="N16" s="311"/>
      <c r="O16" s="43" t="s">
        <v>12</v>
      </c>
    </row>
    <row r="17" spans="1:15" ht="19" thickBot="1">
      <c r="A17" s="268"/>
      <c r="B17" s="269"/>
      <c r="C17" s="230"/>
      <c r="D17" s="317"/>
      <c r="E17" s="319"/>
      <c r="F17" s="254"/>
      <c r="G17" s="254"/>
      <c r="H17" s="254"/>
      <c r="I17" s="254"/>
      <c r="J17" s="254"/>
      <c r="K17" s="260"/>
      <c r="L17" s="260"/>
      <c r="M17" s="260"/>
      <c r="N17" s="311"/>
      <c r="O17" s="44" t="s">
        <v>952</v>
      </c>
    </row>
    <row r="18" spans="1:15" ht="14.25" customHeight="1">
      <c r="A18" s="225">
        <v>1</v>
      </c>
      <c r="B18" s="229"/>
      <c r="C18" s="225" t="s">
        <v>11</v>
      </c>
      <c r="D18" s="226"/>
      <c r="E18" s="313"/>
      <c r="F18" s="222" t="s">
        <v>937</v>
      </c>
      <c r="G18" s="222" t="s">
        <v>939</v>
      </c>
      <c r="H18" s="222" t="s">
        <v>941</v>
      </c>
      <c r="I18" s="222" t="s">
        <v>943</v>
      </c>
      <c r="J18" s="222" t="s">
        <v>945</v>
      </c>
      <c r="K18" s="222" t="s">
        <v>947</v>
      </c>
      <c r="L18" s="222" t="s">
        <v>949</v>
      </c>
      <c r="M18" s="222" t="s">
        <v>951</v>
      </c>
      <c r="N18" s="310"/>
      <c r="O18" s="45"/>
    </row>
    <row r="19" spans="1:15" ht="17">
      <c r="A19" s="230"/>
      <c r="B19" s="231"/>
      <c r="C19" s="230"/>
      <c r="D19" s="312"/>
      <c r="E19" s="314"/>
      <c r="F19" s="223"/>
      <c r="G19" s="223"/>
      <c r="H19" s="223"/>
      <c r="I19" s="223"/>
      <c r="J19" s="223"/>
      <c r="K19" s="223"/>
      <c r="L19" s="223"/>
      <c r="M19" s="223"/>
      <c r="N19" s="310"/>
      <c r="O19" s="45"/>
    </row>
    <row r="20" spans="1:15" ht="18" thickBot="1">
      <c r="A20" s="230"/>
      <c r="B20" s="231"/>
      <c r="C20" s="227"/>
      <c r="D20" s="228"/>
      <c r="E20" s="315"/>
      <c r="F20" s="224"/>
      <c r="G20" s="224"/>
      <c r="H20" s="224"/>
      <c r="I20" s="224"/>
      <c r="J20" s="224"/>
      <c r="K20" s="224"/>
      <c r="L20" s="224"/>
      <c r="M20" s="224"/>
      <c r="N20" s="310"/>
      <c r="O20" s="45"/>
    </row>
    <row r="21" spans="1:15" ht="18" thickBot="1">
      <c r="A21" s="225">
        <v>2</v>
      </c>
      <c r="B21" s="229"/>
      <c r="C21" s="245" t="s">
        <v>13</v>
      </c>
      <c r="D21" s="246"/>
      <c r="E21" s="36"/>
      <c r="F21" s="36">
        <f>F22+F23+F24+F25</f>
        <v>0</v>
      </c>
      <c r="G21" s="36">
        <f t="shared" ref="G21" si="0">G22+G23+G24+G25</f>
        <v>0</v>
      </c>
      <c r="H21" s="36">
        <f>H22+H23+H24+H25</f>
        <v>0</v>
      </c>
      <c r="I21" s="36">
        <f t="shared" ref="I21:M21" si="1">I22+I23+I24+I25</f>
        <v>0</v>
      </c>
      <c r="J21" s="36">
        <f t="shared" si="1"/>
        <v>0</v>
      </c>
      <c r="K21" s="36">
        <f t="shared" si="1"/>
        <v>0</v>
      </c>
      <c r="L21" s="36">
        <f t="shared" si="1"/>
        <v>0</v>
      </c>
      <c r="M21" s="36">
        <f t="shared" si="1"/>
        <v>0</v>
      </c>
      <c r="N21" s="168"/>
      <c r="O21" s="34">
        <f>SUM(F21:M21)</f>
        <v>0</v>
      </c>
    </row>
    <row r="22" spans="1:15" ht="18" thickBot="1">
      <c r="A22" s="232" t="s">
        <v>24</v>
      </c>
      <c r="B22" s="233"/>
      <c r="C22" s="245" t="s">
        <v>427</v>
      </c>
      <c r="D22" s="246"/>
      <c r="E22" s="36"/>
      <c r="F22" s="37"/>
      <c r="G22" s="37"/>
      <c r="H22" s="37"/>
      <c r="I22" s="37"/>
      <c r="J22" s="37"/>
      <c r="K22" s="37"/>
      <c r="L22" s="37"/>
      <c r="M22" s="37"/>
      <c r="N22" s="168"/>
      <c r="O22" s="34">
        <f>SUM(F22:M22)</f>
        <v>0</v>
      </c>
    </row>
    <row r="23" spans="1:15" ht="18" thickBot="1">
      <c r="A23" s="232" t="s">
        <v>22</v>
      </c>
      <c r="B23" s="233"/>
      <c r="C23" s="268" t="s">
        <v>14</v>
      </c>
      <c r="D23" s="228"/>
      <c r="E23" s="36"/>
      <c r="F23" s="37"/>
      <c r="G23" s="37"/>
      <c r="H23" s="37"/>
      <c r="I23" s="37"/>
      <c r="J23" s="37"/>
      <c r="K23" s="37"/>
      <c r="L23" s="37"/>
      <c r="M23" s="37"/>
      <c r="N23" s="168"/>
      <c r="O23" s="45"/>
    </row>
    <row r="24" spans="1:15" ht="18" thickBot="1">
      <c r="A24" s="232" t="s">
        <v>23</v>
      </c>
      <c r="B24" s="233"/>
      <c r="C24" s="245" t="s">
        <v>15</v>
      </c>
      <c r="D24" s="246"/>
      <c r="E24" s="36"/>
      <c r="F24" s="37"/>
      <c r="G24" s="37"/>
      <c r="H24" s="37"/>
      <c r="I24" s="37"/>
      <c r="J24" s="37"/>
      <c r="K24" s="37"/>
      <c r="L24" s="37"/>
      <c r="M24" s="37"/>
      <c r="N24" s="168"/>
      <c r="O24" s="45"/>
    </row>
    <row r="25" spans="1:15" ht="18" thickBot="1">
      <c r="A25" s="232" t="s">
        <v>25</v>
      </c>
      <c r="B25" s="233"/>
      <c r="C25" s="245" t="s">
        <v>16</v>
      </c>
      <c r="D25" s="246"/>
      <c r="E25" s="36"/>
      <c r="F25" s="37"/>
      <c r="G25" s="37"/>
      <c r="H25" s="37"/>
      <c r="I25" s="37"/>
      <c r="J25" s="37"/>
      <c r="K25" s="37"/>
      <c r="L25" s="37"/>
      <c r="M25" s="37"/>
      <c r="N25" s="168"/>
      <c r="O25" s="45"/>
    </row>
    <row r="26" spans="1:15" ht="14.75" customHeight="1" thickBot="1">
      <c r="A26" s="245">
        <v>3</v>
      </c>
      <c r="B26" s="233"/>
      <c r="C26" s="308" t="s">
        <v>562</v>
      </c>
      <c r="D26" s="309"/>
      <c r="E26" s="189"/>
      <c r="F26" s="46">
        <f>SUM(Anlage1_Referenzwert!$C14)</f>
        <v>0</v>
      </c>
      <c r="G26" s="46">
        <f>SUM(Anlage1_Referenzwert!$C14)</f>
        <v>0</v>
      </c>
      <c r="H26" s="46">
        <f>SUM(Anlage1_Referenzwert!$C14)</f>
        <v>0</v>
      </c>
      <c r="I26" s="46">
        <f>SUM(Anlage1_Referenzwert!$C14)</f>
        <v>0</v>
      </c>
      <c r="J26" s="46">
        <f>SUM(Anlage1_Referenzwert!$C14)</f>
        <v>0</v>
      </c>
      <c r="K26" s="46">
        <f>SUM(Anlage1_Referenzwert!$C14)</f>
        <v>0</v>
      </c>
      <c r="L26" s="46">
        <f>SUM(Anlage1_Referenzwert!$C14)</f>
        <v>0</v>
      </c>
      <c r="M26" s="46">
        <f>SUM(Anlage1_Referenzwert!$C14)</f>
        <v>0</v>
      </c>
      <c r="N26" s="190"/>
      <c r="O26" s="48">
        <f>F26</f>
        <v>0</v>
      </c>
    </row>
    <row r="27" spans="1:15" ht="17">
      <c r="A27" s="225">
        <v>4</v>
      </c>
      <c r="B27" s="226"/>
      <c r="C27" s="276" t="s">
        <v>425</v>
      </c>
      <c r="D27" s="277"/>
      <c r="E27" s="278"/>
      <c r="F27" s="50">
        <f>F$21/F15</f>
        <v>0</v>
      </c>
      <c r="G27" s="50">
        <f t="shared" ref="G27:K27" si="2">G$21/G15</f>
        <v>0</v>
      </c>
      <c r="H27" s="50">
        <f t="shared" si="2"/>
        <v>0</v>
      </c>
      <c r="I27" s="50">
        <f t="shared" si="2"/>
        <v>0</v>
      </c>
      <c r="J27" s="50">
        <f t="shared" si="2"/>
        <v>0</v>
      </c>
      <c r="K27" s="50">
        <f t="shared" si="2"/>
        <v>0</v>
      </c>
      <c r="L27" s="50">
        <f t="shared" ref="L27:M27" si="3">L$21/L15</f>
        <v>0</v>
      </c>
      <c r="M27" s="50">
        <f t="shared" si="3"/>
        <v>0</v>
      </c>
      <c r="N27" s="191"/>
      <c r="O27" s="50">
        <f>$O$21/O15</f>
        <v>0</v>
      </c>
    </row>
    <row r="28" spans="1:15" ht="29" customHeight="1" thickBot="1">
      <c r="A28" s="227"/>
      <c r="B28" s="228"/>
      <c r="C28" s="261" t="s">
        <v>563</v>
      </c>
      <c r="D28" s="262"/>
      <c r="E28" s="263"/>
      <c r="F28" s="52">
        <f t="shared" ref="F28:K28" si="4">F26-F27</f>
        <v>0</v>
      </c>
      <c r="G28" s="52">
        <f t="shared" si="4"/>
        <v>0</v>
      </c>
      <c r="H28" s="52">
        <f t="shared" si="4"/>
        <v>0</v>
      </c>
      <c r="I28" s="52">
        <f t="shared" si="4"/>
        <v>0</v>
      </c>
      <c r="J28" s="52">
        <f t="shared" si="4"/>
        <v>0</v>
      </c>
      <c r="K28" s="52">
        <f t="shared" si="4"/>
        <v>0</v>
      </c>
      <c r="L28" s="52">
        <f t="shared" ref="L28:M28" si="5">L26-L27</f>
        <v>0</v>
      </c>
      <c r="M28" s="52">
        <f t="shared" si="5"/>
        <v>0</v>
      </c>
      <c r="N28" s="51"/>
      <c r="O28" s="52">
        <f>O26-O27</f>
        <v>0</v>
      </c>
    </row>
    <row r="29" spans="1:15" ht="31.25" customHeight="1" thickBot="1">
      <c r="A29" s="40"/>
      <c r="B29" s="30"/>
      <c r="C29" s="53"/>
      <c r="D29" s="30"/>
      <c r="E29" s="54"/>
      <c r="F29" s="54"/>
      <c r="G29" s="54"/>
      <c r="H29" s="54"/>
      <c r="I29" s="54"/>
      <c r="J29" s="54"/>
      <c r="N29" s="56"/>
      <c r="O29" s="57"/>
    </row>
    <row r="30" spans="1:15" ht="31.25" customHeight="1">
      <c r="A30" s="214" t="s">
        <v>512</v>
      </c>
      <c r="B30" s="214"/>
      <c r="C30" s="53"/>
      <c r="D30" s="30"/>
      <c r="E30" s="54"/>
      <c r="F30" s="54"/>
      <c r="G30" s="54"/>
      <c r="H30" s="54"/>
      <c r="I30" s="54"/>
      <c r="J30" s="54"/>
      <c r="N30" s="56"/>
      <c r="O30" s="43" t="s">
        <v>558</v>
      </c>
    </row>
    <row r="31" spans="1:15" ht="31.25" customHeight="1">
      <c r="A31" s="169">
        <v>1</v>
      </c>
      <c r="B31" s="307" t="s">
        <v>430</v>
      </c>
      <c r="C31" s="307"/>
      <c r="D31" s="307"/>
      <c r="E31" s="307"/>
      <c r="F31" s="183">
        <f>F28</f>
        <v>0</v>
      </c>
      <c r="G31" s="183">
        <f t="shared" ref="G31:K31" si="6">G28</f>
        <v>0</v>
      </c>
      <c r="H31" s="183">
        <f t="shared" si="6"/>
        <v>0</v>
      </c>
      <c r="I31" s="183">
        <f t="shared" si="6"/>
        <v>0</v>
      </c>
      <c r="J31" s="183">
        <f t="shared" si="6"/>
        <v>0</v>
      </c>
      <c r="K31" s="183">
        <f t="shared" si="6"/>
        <v>0</v>
      </c>
      <c r="L31" s="183">
        <f t="shared" ref="L31:M31" si="7">L28</f>
        <v>0</v>
      </c>
      <c r="M31" s="183">
        <f t="shared" si="7"/>
        <v>0</v>
      </c>
      <c r="N31" s="171"/>
      <c r="O31" s="188"/>
    </row>
    <row r="32" spans="1:15" ht="31.25" customHeight="1">
      <c r="A32" s="169">
        <v>2</v>
      </c>
      <c r="B32" s="307" t="s">
        <v>485</v>
      </c>
      <c r="C32" s="307"/>
      <c r="D32" s="307"/>
      <c r="E32" s="307"/>
      <c r="F32" s="184">
        <f>F15</f>
        <v>14</v>
      </c>
      <c r="G32" s="184">
        <f t="shared" ref="G32:K32" si="8">G15</f>
        <v>14</v>
      </c>
      <c r="H32" s="184">
        <f t="shared" si="8"/>
        <v>14</v>
      </c>
      <c r="I32" s="184">
        <f t="shared" si="8"/>
        <v>14</v>
      </c>
      <c r="J32" s="184">
        <f t="shared" si="8"/>
        <v>14</v>
      </c>
      <c r="K32" s="184">
        <f t="shared" si="8"/>
        <v>14</v>
      </c>
      <c r="L32" s="184">
        <f t="shared" ref="L32:M32" si="9">L15</f>
        <v>14</v>
      </c>
      <c r="M32" s="184">
        <f t="shared" si="9"/>
        <v>5</v>
      </c>
      <c r="N32" s="172"/>
      <c r="O32" s="152">
        <f>SUM(F32:M32)</f>
        <v>103</v>
      </c>
    </row>
    <row r="33" spans="1:15" ht="30" customHeight="1">
      <c r="A33" s="169" t="s">
        <v>487</v>
      </c>
      <c r="B33" s="307" t="s">
        <v>516</v>
      </c>
      <c r="C33" s="307"/>
      <c r="D33" s="307"/>
      <c r="E33" s="307"/>
      <c r="F33" s="183">
        <f>IF(F31&lt;0,"Keine Minderbelegung",F31*F32)</f>
        <v>0</v>
      </c>
      <c r="G33" s="183">
        <f t="shared" ref="G33:M33" si="10">IF(G31&lt;0,"Keine Minderbelegung",G31*G32)</f>
        <v>0</v>
      </c>
      <c r="H33" s="183">
        <f t="shared" si="10"/>
        <v>0</v>
      </c>
      <c r="I33" s="183">
        <f t="shared" si="10"/>
        <v>0</v>
      </c>
      <c r="J33" s="183">
        <f t="shared" si="10"/>
        <v>0</v>
      </c>
      <c r="K33" s="183">
        <f t="shared" si="10"/>
        <v>0</v>
      </c>
      <c r="L33" s="183">
        <f t="shared" si="10"/>
        <v>0</v>
      </c>
      <c r="M33" s="183">
        <f t="shared" si="10"/>
        <v>0</v>
      </c>
      <c r="N33" s="173"/>
      <c r="O33" s="197">
        <f>SUM(F33:M33)</f>
        <v>0</v>
      </c>
    </row>
    <row r="34" spans="1:15" ht="31.25" customHeight="1">
      <c r="A34" s="169">
        <v>4</v>
      </c>
      <c r="B34" s="307" t="s">
        <v>429</v>
      </c>
      <c r="C34" s="307"/>
      <c r="D34" s="307"/>
      <c r="E34" s="307"/>
      <c r="F34" s="185" t="str">
        <f>Anlage2_Vergütungssatz!$C$15</f>
        <v/>
      </c>
      <c r="G34" s="185" t="str">
        <f>Anlage2_Vergütungssatz!$C$15</f>
        <v/>
      </c>
      <c r="H34" s="185" t="str">
        <f>Anlage2_Vergütungssatz!$C$15</f>
        <v/>
      </c>
      <c r="I34" s="185" t="str">
        <f>Anlage2_Vergütungssatz!$C$15</f>
        <v/>
      </c>
      <c r="J34" s="185" t="str">
        <f>Anlage2_Vergütungssatz!$C$15</f>
        <v/>
      </c>
      <c r="K34" s="185" t="str">
        <f>Anlage2_Vergütungssatz!$C$15</f>
        <v/>
      </c>
      <c r="L34" s="185" t="str">
        <f>Anlage2_Vergütungssatz!$C$15</f>
        <v/>
      </c>
      <c r="M34" s="185" t="str">
        <f>Anlage2_Vergütungssatz!$C$15</f>
        <v/>
      </c>
      <c r="N34" s="172"/>
      <c r="O34" s="194"/>
    </row>
    <row r="35" spans="1:15" ht="53" customHeight="1">
      <c r="A35" s="169" t="s">
        <v>488</v>
      </c>
      <c r="B35" s="307" t="s">
        <v>513</v>
      </c>
      <c r="C35" s="307"/>
      <c r="D35" s="307"/>
      <c r="E35" s="307"/>
      <c r="F35" s="185">
        <f>IF(ISERROR(IF(F31&lt;0,"kein Ausgleichsanspruch, da kein Belegungsrückgang",F33*F34)),0,IF(F31&lt;0,"kein Ausgleichsanspruch, da kein Belegungsrückgang",F33*F34))</f>
        <v>0</v>
      </c>
      <c r="G35" s="185">
        <f t="shared" ref="G35:K35" si="11">IF(ISERROR(IF(G31&lt;0,"kein Ausgleichsanspruch, da kein Belegungsrückgang",G33*G34)),0,IF(G31&lt;0,"kein Ausgleichsanspruch, da kein Belegungsrückgang",G33*G34))</f>
        <v>0</v>
      </c>
      <c r="H35" s="185">
        <f t="shared" si="11"/>
        <v>0</v>
      </c>
      <c r="I35" s="185">
        <f t="shared" si="11"/>
        <v>0</v>
      </c>
      <c r="J35" s="185">
        <f t="shared" si="11"/>
        <v>0</v>
      </c>
      <c r="K35" s="185">
        <f t="shared" si="11"/>
        <v>0</v>
      </c>
      <c r="L35" s="185">
        <f t="shared" ref="L35:M35" si="12">IF(ISERROR(IF(L31&lt;0,"kein Ausgleichsanspruch, da kein Belegungsrückgang",L33*L34)),0,IF(L31&lt;0,"kein Ausgleichsanspruch, da kein Belegungsrückgang",L33*L34))</f>
        <v>0</v>
      </c>
      <c r="M35" s="185">
        <f t="shared" si="12"/>
        <v>0</v>
      </c>
      <c r="N35" s="172"/>
      <c r="O35" s="198">
        <f>SUM(F35:M35)</f>
        <v>0</v>
      </c>
    </row>
    <row r="36" spans="1:15" ht="31.25" customHeight="1">
      <c r="A36" s="169">
        <v>6</v>
      </c>
      <c r="B36" s="307" t="s">
        <v>556</v>
      </c>
      <c r="C36" s="307"/>
      <c r="D36" s="307"/>
      <c r="E36" s="307"/>
      <c r="F36" s="186">
        <v>0.5</v>
      </c>
      <c r="G36" s="186">
        <v>0.5</v>
      </c>
      <c r="H36" s="186">
        <v>0.5</v>
      </c>
      <c r="I36" s="186">
        <v>0.5</v>
      </c>
      <c r="J36" s="186">
        <v>0.5</v>
      </c>
      <c r="K36" s="187">
        <v>0.5</v>
      </c>
      <c r="L36" s="187">
        <v>0.5</v>
      </c>
      <c r="M36" s="187">
        <v>0.5</v>
      </c>
      <c r="N36" s="172"/>
      <c r="O36" s="188"/>
    </row>
    <row r="37" spans="1:15" ht="31.25" customHeight="1">
      <c r="A37" s="169" t="s">
        <v>491</v>
      </c>
      <c r="B37" s="307" t="s">
        <v>557</v>
      </c>
      <c r="C37" s="307"/>
      <c r="D37" s="307"/>
      <c r="E37" s="307"/>
      <c r="F37" s="185">
        <f>IF(F35="kein Ausgleichsanspruch, da kein Belegungsrückgang",0,F35*F36)</f>
        <v>0</v>
      </c>
      <c r="G37" s="185">
        <f t="shared" ref="G37:K37" si="13">IF(G35="kein Ausgleichsanspruch, da kein Belegungsrückgang",0,G35*G36)</f>
        <v>0</v>
      </c>
      <c r="H37" s="185">
        <f t="shared" si="13"/>
        <v>0</v>
      </c>
      <c r="I37" s="185">
        <f t="shared" si="13"/>
        <v>0</v>
      </c>
      <c r="J37" s="185">
        <f t="shared" si="13"/>
        <v>0</v>
      </c>
      <c r="K37" s="185">
        <f t="shared" si="13"/>
        <v>0</v>
      </c>
      <c r="L37" s="185">
        <f t="shared" ref="L37:M37" si="14">IF(L35="kein Ausgleichsanspruch, da kein Belegungsrückgang",0,L35*L36)</f>
        <v>0</v>
      </c>
      <c r="M37" s="185">
        <f t="shared" si="14"/>
        <v>0</v>
      </c>
      <c r="N37" s="172"/>
      <c r="O37" s="198">
        <f>SUM(F37:M37)</f>
        <v>0</v>
      </c>
    </row>
    <row r="38" spans="1:15" ht="42.75" customHeight="1">
      <c r="A38" s="170" t="s">
        <v>518</v>
      </c>
      <c r="B38" s="301" t="s">
        <v>1024</v>
      </c>
      <c r="C38" s="302"/>
      <c r="D38" s="302"/>
      <c r="E38" s="303"/>
      <c r="F38" s="176"/>
      <c r="G38" s="177"/>
      <c r="H38" s="177"/>
      <c r="I38" s="177"/>
      <c r="J38" s="177"/>
      <c r="K38" s="178"/>
      <c r="L38" s="117"/>
      <c r="M38" s="117"/>
      <c r="N38" s="174"/>
      <c r="O38" s="161">
        <v>0</v>
      </c>
    </row>
    <row r="39" spans="1:15" ht="31.25" customHeight="1">
      <c r="A39" s="170" t="s">
        <v>519</v>
      </c>
      <c r="B39" s="301" t="s">
        <v>560</v>
      </c>
      <c r="C39" s="302"/>
      <c r="D39" s="302"/>
      <c r="E39" s="303"/>
      <c r="F39" s="179"/>
      <c r="G39" s="54"/>
      <c r="H39" s="54"/>
      <c r="I39" s="54"/>
      <c r="J39" s="54"/>
      <c r="K39" s="117"/>
      <c r="L39" s="117"/>
      <c r="M39" s="117"/>
      <c r="N39" s="174"/>
      <c r="O39" s="151">
        <f>IF(O37=0,0,O37+O38)</f>
        <v>0</v>
      </c>
    </row>
    <row r="40" spans="1:15" ht="31.25" customHeight="1">
      <c r="A40" s="169">
        <v>10</v>
      </c>
      <c r="B40" s="301" t="s">
        <v>561</v>
      </c>
      <c r="C40" s="302"/>
      <c r="D40" s="302"/>
      <c r="E40" s="303"/>
      <c r="F40" s="179"/>
      <c r="G40" s="54"/>
      <c r="H40" s="54"/>
      <c r="I40" s="54"/>
      <c r="J40" s="54"/>
      <c r="K40" s="117"/>
      <c r="L40" s="117"/>
      <c r="M40" s="117"/>
      <c r="N40" s="174"/>
      <c r="O40" s="152">
        <f>O22</f>
        <v>0</v>
      </c>
    </row>
    <row r="41" spans="1:15" ht="31.25" customHeight="1">
      <c r="A41" s="170" t="s">
        <v>520</v>
      </c>
      <c r="B41" s="304" t="s">
        <v>492</v>
      </c>
      <c r="C41" s="305"/>
      <c r="D41" s="305"/>
      <c r="E41" s="306"/>
      <c r="F41" s="180"/>
      <c r="G41" s="181"/>
      <c r="H41" s="181"/>
      <c r="I41" s="181"/>
      <c r="J41" s="181"/>
      <c r="K41" s="182"/>
      <c r="L41" s="182"/>
      <c r="M41" s="182"/>
      <c r="N41" s="175"/>
      <c r="O41" s="156">
        <f>IF(ISERROR(O39/O40),0,O39/O40)</f>
        <v>0</v>
      </c>
    </row>
    <row r="42" spans="1:15" ht="23.25" customHeight="1">
      <c r="E42" s="60"/>
      <c r="F42" s="60"/>
      <c r="G42" s="60"/>
      <c r="H42" s="61"/>
      <c r="I42" s="61"/>
      <c r="J42" s="61"/>
      <c r="K42" s="61"/>
      <c r="L42" s="61"/>
      <c r="M42" s="61"/>
      <c r="N42" s="61"/>
      <c r="O42" s="61"/>
    </row>
    <row r="43" spans="1:15" ht="14.5" customHeight="1">
      <c r="A43" s="221" t="s">
        <v>18</v>
      </c>
      <c r="B43" s="22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</row>
    <row r="44" spans="1:15" ht="39.75" customHeight="1">
      <c r="A44" s="221" t="s">
        <v>19</v>
      </c>
      <c r="B44" s="221"/>
      <c r="C44" s="242" t="s">
        <v>30</v>
      </c>
      <c r="D44" s="242"/>
    </row>
    <row r="45" spans="1:15" ht="39.75" customHeight="1">
      <c r="A45" s="221" t="s">
        <v>20</v>
      </c>
      <c r="B45" s="221"/>
      <c r="C45" s="242" t="s">
        <v>30</v>
      </c>
      <c r="D45" s="242"/>
    </row>
    <row r="46" spans="1:15" ht="39.75" customHeight="1">
      <c r="A46" s="221" t="s">
        <v>514</v>
      </c>
      <c r="B46" s="221"/>
      <c r="C46" s="242" t="s">
        <v>30</v>
      </c>
      <c r="D46" s="242"/>
      <c r="O46" s="62"/>
    </row>
    <row r="47" spans="1:15" ht="20" customHeight="1">
      <c r="B47" s="195"/>
      <c r="C47" s="195"/>
    </row>
  </sheetData>
  <sheetProtection algorithmName="SHA-512" hashValue="r6xAoScJKkf4SdMqhLZRGTjD7kBxRbyCXqDe2jfGFBU0XiPxnofpFhnQYb4jT1Wm2jsp08X9qUig7kQ/ATEuUg==" saltValue="S0r567YmJPLN4m+nIdj4Yg==" spinCount="100000" sheet="1" objects="1" scenarios="1"/>
  <mergeCells count="68">
    <mergeCell ref="A2:D2"/>
    <mergeCell ref="A4:K4"/>
    <mergeCell ref="A6:C6"/>
    <mergeCell ref="D6:K6"/>
    <mergeCell ref="A7:C7"/>
    <mergeCell ref="D7:K7"/>
    <mergeCell ref="A8:C8"/>
    <mergeCell ref="D8:K8"/>
    <mergeCell ref="A15:C15"/>
    <mergeCell ref="A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N16:N17"/>
    <mergeCell ref="A18:B20"/>
    <mergeCell ref="C18:D20"/>
    <mergeCell ref="E18:E20"/>
    <mergeCell ref="F18:F20"/>
    <mergeCell ref="G18:G20"/>
    <mergeCell ref="H18:H20"/>
    <mergeCell ref="I18:I20"/>
    <mergeCell ref="J18:J20"/>
    <mergeCell ref="K18:K20"/>
    <mergeCell ref="N18:N20"/>
    <mergeCell ref="L16:L17"/>
    <mergeCell ref="L18:L20"/>
    <mergeCell ref="M16:M17"/>
    <mergeCell ref="M18:M20"/>
    <mergeCell ref="A21:B21"/>
    <mergeCell ref="C21:D21"/>
    <mergeCell ref="A22:B22"/>
    <mergeCell ref="C22:D22"/>
    <mergeCell ref="A23:B23"/>
    <mergeCell ref="C23:D23"/>
    <mergeCell ref="A24:B24"/>
    <mergeCell ref="C24:D24"/>
    <mergeCell ref="B35:E35"/>
    <mergeCell ref="A25:B25"/>
    <mergeCell ref="C25:D25"/>
    <mergeCell ref="A26:B26"/>
    <mergeCell ref="C26:D26"/>
    <mergeCell ref="A27:B28"/>
    <mergeCell ref="C27:E27"/>
    <mergeCell ref="C28:E28"/>
    <mergeCell ref="A30:B30"/>
    <mergeCell ref="B31:E31"/>
    <mergeCell ref="B32:E32"/>
    <mergeCell ref="B33:E33"/>
    <mergeCell ref="B34:E34"/>
    <mergeCell ref="A44:B44"/>
    <mergeCell ref="C44:D44"/>
    <mergeCell ref="A45:B45"/>
    <mergeCell ref="C45:D45"/>
    <mergeCell ref="A46:B46"/>
    <mergeCell ref="C46:D46"/>
    <mergeCell ref="A43:B43"/>
    <mergeCell ref="B36:E36"/>
    <mergeCell ref="B37:E37"/>
    <mergeCell ref="B38:E38"/>
    <mergeCell ref="B39:E39"/>
    <mergeCell ref="B40:E40"/>
    <mergeCell ref="B41:E41"/>
  </mergeCells>
  <dataValidations count="1">
    <dataValidation type="list" allowBlank="1" showInputMessage="1" showErrorMessage="1" sqref="F15:M15" xr:uid="{00000000-0002-0000-0600-000000000000}">
      <formula1>$S$1:$S$15</formula1>
    </dataValidation>
  </dataValidations>
  <pageMargins left="0" right="0" top="0.78740157480314965" bottom="0.78740157480314965" header="0.31496062992125984" footer="0.31496062992125984"/>
  <pageSetup paperSize="9" scale="43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83"/>
  <sheetViews>
    <sheetView workbookViewId="0">
      <selection activeCell="A2" sqref="A2"/>
    </sheetView>
  </sheetViews>
  <sheetFormatPr baseColWidth="10" defaultRowHeight="15"/>
  <cols>
    <col min="1" max="1" width="30.6640625" bestFit="1" customWidth="1"/>
    <col min="3" max="3" width="61" bestFit="1" customWidth="1"/>
    <col min="4" max="4" width="49" bestFit="1" customWidth="1"/>
  </cols>
  <sheetData>
    <row r="1" spans="1:4" ht="21">
      <c r="A1" s="200" t="s">
        <v>1025</v>
      </c>
      <c r="B1" s="200"/>
      <c r="C1" s="200"/>
      <c r="D1" s="200"/>
    </row>
    <row r="2" spans="1:4">
      <c r="A2" s="201"/>
      <c r="B2" s="201"/>
      <c r="C2" s="201"/>
      <c r="D2" s="201"/>
    </row>
    <row r="3" spans="1:4">
      <c r="A3" s="201"/>
      <c r="B3" s="201"/>
      <c r="C3" s="201"/>
      <c r="D3" s="201"/>
    </row>
    <row r="4" spans="1:4">
      <c r="A4" s="202" t="s">
        <v>564</v>
      </c>
      <c r="B4" s="202" t="s">
        <v>565</v>
      </c>
      <c r="C4" s="202" t="s">
        <v>566</v>
      </c>
      <c r="D4" s="203" t="s">
        <v>567</v>
      </c>
    </row>
    <row r="5" spans="1:4">
      <c r="A5" s="199" t="s">
        <v>568</v>
      </c>
      <c r="B5" s="199" t="s">
        <v>569</v>
      </c>
      <c r="C5" s="199" t="s">
        <v>570</v>
      </c>
      <c r="D5" s="204"/>
    </row>
    <row r="6" spans="1:4">
      <c r="A6" s="199" t="s">
        <v>571</v>
      </c>
      <c r="B6" s="199" t="s">
        <v>572</v>
      </c>
      <c r="C6" s="199" t="s">
        <v>573</v>
      </c>
      <c r="D6" s="204"/>
    </row>
    <row r="7" spans="1:4">
      <c r="A7" s="199" t="s">
        <v>571</v>
      </c>
      <c r="B7" s="199" t="s">
        <v>574</v>
      </c>
      <c r="C7" s="199" t="s">
        <v>575</v>
      </c>
      <c r="D7" s="204"/>
    </row>
    <row r="8" spans="1:4">
      <c r="A8" s="199" t="s">
        <v>571</v>
      </c>
      <c r="B8" s="199" t="s">
        <v>576</v>
      </c>
      <c r="C8" s="199" t="s">
        <v>577</v>
      </c>
      <c r="D8" s="204"/>
    </row>
    <row r="9" spans="1:4">
      <c r="A9" s="199" t="s">
        <v>571</v>
      </c>
      <c r="B9" s="199" t="s">
        <v>578</v>
      </c>
      <c r="C9" s="199" t="s">
        <v>579</v>
      </c>
      <c r="D9" s="204"/>
    </row>
    <row r="10" spans="1:4">
      <c r="A10" s="199" t="s">
        <v>580</v>
      </c>
      <c r="B10" s="199" t="s">
        <v>581</v>
      </c>
      <c r="C10" s="199" t="s">
        <v>582</v>
      </c>
      <c r="D10" s="204"/>
    </row>
    <row r="11" spans="1:4">
      <c r="A11" s="199" t="s">
        <v>580</v>
      </c>
      <c r="B11" s="199" t="s">
        <v>583</v>
      </c>
      <c r="C11" s="199" t="s">
        <v>584</v>
      </c>
      <c r="D11" s="204"/>
    </row>
    <row r="12" spans="1:4">
      <c r="A12" s="199" t="s">
        <v>580</v>
      </c>
      <c r="B12" s="199" t="s">
        <v>585</v>
      </c>
      <c r="C12" s="199" t="s">
        <v>586</v>
      </c>
      <c r="D12" s="204"/>
    </row>
    <row r="13" spans="1:4">
      <c r="A13" s="199" t="s">
        <v>580</v>
      </c>
      <c r="B13" s="199" t="s">
        <v>587</v>
      </c>
      <c r="C13" s="199" t="s">
        <v>588</v>
      </c>
      <c r="D13" s="199">
        <v>48</v>
      </c>
    </row>
    <row r="14" spans="1:4">
      <c r="A14" s="199" t="s">
        <v>580</v>
      </c>
      <c r="B14" s="199" t="s">
        <v>589</v>
      </c>
      <c r="C14" s="199" t="s">
        <v>590</v>
      </c>
      <c r="D14" s="199">
        <v>0</v>
      </c>
    </row>
    <row r="15" spans="1:4">
      <c r="A15" s="199" t="s">
        <v>580</v>
      </c>
      <c r="B15" s="199" t="s">
        <v>591</v>
      </c>
      <c r="C15" s="199" t="s">
        <v>592</v>
      </c>
      <c r="D15" s="199">
        <v>0</v>
      </c>
    </row>
    <row r="16" spans="1:4">
      <c r="A16" s="199" t="s">
        <v>580</v>
      </c>
      <c r="B16" s="199" t="s">
        <v>593</v>
      </c>
      <c r="C16" s="199" t="s">
        <v>594</v>
      </c>
      <c r="D16" s="199">
        <v>0</v>
      </c>
    </row>
    <row r="17" spans="1:4">
      <c r="A17" s="199" t="s">
        <v>580</v>
      </c>
      <c r="B17" s="199" t="s">
        <v>595</v>
      </c>
      <c r="C17" s="199" t="s">
        <v>596</v>
      </c>
      <c r="D17" s="199">
        <v>0</v>
      </c>
    </row>
    <row r="18" spans="1:4">
      <c r="A18" s="199" t="s">
        <v>580</v>
      </c>
      <c r="B18" s="199" t="s">
        <v>597</v>
      </c>
      <c r="C18" s="199" t="s">
        <v>598</v>
      </c>
      <c r="D18" s="199">
        <v>0</v>
      </c>
    </row>
    <row r="19" spans="1:4">
      <c r="A19" s="199" t="s">
        <v>580</v>
      </c>
      <c r="B19" s="199" t="s">
        <v>599</v>
      </c>
      <c r="C19" s="199" t="s">
        <v>600</v>
      </c>
      <c r="D19" s="199">
        <v>0</v>
      </c>
    </row>
    <row r="20" spans="1:4">
      <c r="A20" s="199" t="s">
        <v>580</v>
      </c>
      <c r="B20" s="199" t="s">
        <v>601</v>
      </c>
      <c r="C20" s="199" t="s">
        <v>602</v>
      </c>
      <c r="D20" s="199">
        <v>0</v>
      </c>
    </row>
    <row r="21" spans="1:4">
      <c r="A21" s="199" t="s">
        <v>580</v>
      </c>
      <c r="B21" s="199" t="s">
        <v>603</v>
      </c>
      <c r="C21" s="199" t="s">
        <v>604</v>
      </c>
      <c r="D21" s="199">
        <v>0</v>
      </c>
    </row>
    <row r="22" spans="1:4">
      <c r="A22" s="199" t="s">
        <v>580</v>
      </c>
      <c r="B22" s="199" t="s">
        <v>605</v>
      </c>
      <c r="C22" s="199" t="s">
        <v>606</v>
      </c>
      <c r="D22" s="199">
        <v>0</v>
      </c>
    </row>
    <row r="23" spans="1:4">
      <c r="A23" s="199" t="s">
        <v>580</v>
      </c>
      <c r="B23" s="199" t="s">
        <v>607</v>
      </c>
      <c r="C23" s="199" t="s">
        <v>608</v>
      </c>
      <c r="D23" s="199">
        <v>0</v>
      </c>
    </row>
    <row r="24" spans="1:4">
      <c r="A24" s="199" t="s">
        <v>580</v>
      </c>
      <c r="B24" s="199" t="s">
        <v>609</v>
      </c>
      <c r="C24" s="199" t="s">
        <v>610</v>
      </c>
      <c r="D24" s="199">
        <v>0</v>
      </c>
    </row>
    <row r="25" spans="1:4">
      <c r="A25" s="199" t="s">
        <v>580</v>
      </c>
      <c r="B25" s="199" t="s">
        <v>611</v>
      </c>
      <c r="C25" s="199" t="s">
        <v>610</v>
      </c>
      <c r="D25" s="199">
        <v>0</v>
      </c>
    </row>
    <row r="26" spans="1:4">
      <c r="A26" s="199" t="s">
        <v>580</v>
      </c>
      <c r="B26" s="199" t="s">
        <v>612</v>
      </c>
      <c r="C26" s="199" t="s">
        <v>610</v>
      </c>
      <c r="D26" s="199">
        <v>0</v>
      </c>
    </row>
    <row r="27" spans="1:4">
      <c r="A27" s="199" t="s">
        <v>580</v>
      </c>
      <c r="B27" s="199" t="s">
        <v>613</v>
      </c>
      <c r="C27" s="199" t="s">
        <v>610</v>
      </c>
      <c r="D27" s="199">
        <v>0</v>
      </c>
    </row>
    <row r="28" spans="1:4">
      <c r="A28" s="199" t="s">
        <v>580</v>
      </c>
      <c r="B28" s="199" t="s">
        <v>614</v>
      </c>
      <c r="C28" s="199" t="s">
        <v>610</v>
      </c>
      <c r="D28" s="199">
        <v>0</v>
      </c>
    </row>
    <row r="29" spans="1:4">
      <c r="A29" s="199" t="s">
        <v>580</v>
      </c>
      <c r="B29" s="199" t="s">
        <v>615</v>
      </c>
      <c r="C29" s="199" t="s">
        <v>610</v>
      </c>
      <c r="D29" s="199">
        <v>0</v>
      </c>
    </row>
    <row r="30" spans="1:4">
      <c r="A30" s="199" t="s">
        <v>580</v>
      </c>
      <c r="B30" s="199" t="s">
        <v>616</v>
      </c>
      <c r="C30" s="199" t="s">
        <v>610</v>
      </c>
      <c r="D30" s="199">
        <v>0</v>
      </c>
    </row>
    <row r="31" spans="1:4">
      <c r="A31" s="199" t="s">
        <v>580</v>
      </c>
      <c r="B31" s="199" t="s">
        <v>617</v>
      </c>
      <c r="C31" s="199" t="s">
        <v>610</v>
      </c>
      <c r="D31" s="199">
        <v>0</v>
      </c>
    </row>
    <row r="32" spans="1:4">
      <c r="A32" s="199" t="s">
        <v>580</v>
      </c>
      <c r="B32" s="199" t="s">
        <v>618</v>
      </c>
      <c r="C32" s="199" t="s">
        <v>619</v>
      </c>
      <c r="D32" s="199">
        <v>0</v>
      </c>
    </row>
    <row r="33" spans="1:4">
      <c r="A33" s="199" t="s">
        <v>580</v>
      </c>
      <c r="B33" s="199" t="s">
        <v>620</v>
      </c>
      <c r="C33" s="199" t="s">
        <v>621</v>
      </c>
      <c r="D33" s="199">
        <v>0</v>
      </c>
    </row>
    <row r="34" spans="1:4">
      <c r="A34" s="199" t="s">
        <v>580</v>
      </c>
      <c r="B34" s="199" t="s">
        <v>622</v>
      </c>
      <c r="C34" s="199" t="s">
        <v>623</v>
      </c>
      <c r="D34" s="199">
        <v>0</v>
      </c>
    </row>
    <row r="35" spans="1:4">
      <c r="A35" s="199" t="s">
        <v>580</v>
      </c>
      <c r="B35" s="199" t="s">
        <v>624</v>
      </c>
      <c r="C35" s="199" t="s">
        <v>625</v>
      </c>
      <c r="D35" s="204" t="s">
        <v>3</v>
      </c>
    </row>
    <row r="36" spans="1:4">
      <c r="A36" s="199" t="s">
        <v>580</v>
      </c>
      <c r="B36" s="199" t="s">
        <v>626</v>
      </c>
      <c r="C36" s="199" t="s">
        <v>627</v>
      </c>
      <c r="D36" s="204" t="s">
        <v>1</v>
      </c>
    </row>
    <row r="37" spans="1:4">
      <c r="A37" s="199" t="s">
        <v>580</v>
      </c>
      <c r="B37" s="199" t="s">
        <v>628</v>
      </c>
      <c r="C37" s="199" t="s">
        <v>629</v>
      </c>
      <c r="D37" s="204"/>
    </row>
    <row r="38" spans="1:4">
      <c r="A38" s="199" t="s">
        <v>580</v>
      </c>
      <c r="B38" s="199" t="s">
        <v>630</v>
      </c>
      <c r="C38" s="199" t="s">
        <v>631</v>
      </c>
      <c r="D38" s="204"/>
    </row>
    <row r="39" spans="1:4">
      <c r="A39" s="199" t="s">
        <v>580</v>
      </c>
      <c r="B39" s="199" t="s">
        <v>632</v>
      </c>
      <c r="C39" s="199" t="s">
        <v>633</v>
      </c>
      <c r="D39" s="199">
        <v>0</v>
      </c>
    </row>
    <row r="40" spans="1:4">
      <c r="A40" s="199" t="s">
        <v>580</v>
      </c>
      <c r="B40" s="199" t="s">
        <v>634</v>
      </c>
      <c r="C40" s="199" t="s">
        <v>635</v>
      </c>
      <c r="D40" s="204"/>
    </row>
    <row r="41" spans="1:4">
      <c r="A41" s="199" t="s">
        <v>580</v>
      </c>
      <c r="B41" s="199" t="s">
        <v>636</v>
      </c>
      <c r="C41" s="199" t="s">
        <v>637</v>
      </c>
      <c r="D41" s="199">
        <v>0</v>
      </c>
    </row>
    <row r="42" spans="1:4">
      <c r="A42" s="199" t="s">
        <v>580</v>
      </c>
      <c r="B42" s="199" t="s">
        <v>638</v>
      </c>
      <c r="C42" s="199" t="s">
        <v>954</v>
      </c>
      <c r="D42" s="199">
        <v>0</v>
      </c>
    </row>
    <row r="43" spans="1:4">
      <c r="A43" s="199" t="s">
        <v>580</v>
      </c>
      <c r="B43" s="199" t="s">
        <v>639</v>
      </c>
      <c r="C43" s="199" t="s">
        <v>640</v>
      </c>
      <c r="D43" s="199">
        <v>48</v>
      </c>
    </row>
    <row r="44" spans="1:4">
      <c r="A44" s="199" t="s">
        <v>580</v>
      </c>
      <c r="B44" s="199" t="s">
        <v>641</v>
      </c>
      <c r="C44" s="199" t="s">
        <v>642</v>
      </c>
      <c r="D44" s="199">
        <v>0</v>
      </c>
    </row>
    <row r="45" spans="1:4">
      <c r="A45" s="199" t="s">
        <v>580</v>
      </c>
      <c r="B45" s="199" t="s">
        <v>643</v>
      </c>
      <c r="C45" s="199" t="s">
        <v>644</v>
      </c>
      <c r="D45" s="199">
        <v>48</v>
      </c>
    </row>
    <row r="46" spans="1:4">
      <c r="A46" s="199" t="s">
        <v>580</v>
      </c>
      <c r="B46" s="199" t="s">
        <v>645</v>
      </c>
      <c r="C46" s="199" t="s">
        <v>646</v>
      </c>
      <c r="D46" s="199">
        <v>0</v>
      </c>
    </row>
    <row r="47" spans="1:4">
      <c r="A47" s="199" t="s">
        <v>580</v>
      </c>
      <c r="B47" s="199" t="s">
        <v>647</v>
      </c>
      <c r="C47" s="199" t="s">
        <v>648</v>
      </c>
      <c r="D47" s="204"/>
    </row>
    <row r="48" spans="1:4">
      <c r="A48" s="199" t="s">
        <v>580</v>
      </c>
      <c r="B48" s="199" t="s">
        <v>649</v>
      </c>
      <c r="C48" s="199" t="s">
        <v>955</v>
      </c>
      <c r="D48" s="199">
        <v>0</v>
      </c>
    </row>
    <row r="49" spans="1:4">
      <c r="A49" s="199" t="s">
        <v>580</v>
      </c>
      <c r="B49" s="199" t="s">
        <v>650</v>
      </c>
      <c r="C49" s="199" t="s">
        <v>651</v>
      </c>
      <c r="D49" s="199">
        <v>0</v>
      </c>
    </row>
    <row r="50" spans="1:4">
      <c r="A50" s="199" t="s">
        <v>580</v>
      </c>
      <c r="B50" s="199" t="s">
        <v>652</v>
      </c>
      <c r="C50" s="199" t="s">
        <v>653</v>
      </c>
      <c r="D50" s="199">
        <v>0</v>
      </c>
    </row>
    <row r="51" spans="1:4">
      <c r="A51" s="199" t="s">
        <v>580</v>
      </c>
      <c r="B51" s="199" t="s">
        <v>654</v>
      </c>
      <c r="C51" s="199" t="s">
        <v>655</v>
      </c>
      <c r="D51" s="199">
        <v>0</v>
      </c>
    </row>
    <row r="52" spans="1:4">
      <c r="A52" s="199" t="s">
        <v>580</v>
      </c>
      <c r="B52" s="199" t="s">
        <v>656</v>
      </c>
      <c r="C52" s="199" t="s">
        <v>956</v>
      </c>
      <c r="D52" s="199">
        <v>0</v>
      </c>
    </row>
    <row r="53" spans="1:4">
      <c r="A53" s="199" t="s">
        <v>580</v>
      </c>
      <c r="B53" s="199" t="s">
        <v>657</v>
      </c>
      <c r="C53" s="199" t="s">
        <v>658</v>
      </c>
      <c r="D53" s="199">
        <v>0</v>
      </c>
    </row>
    <row r="54" spans="1:4">
      <c r="A54" s="199" t="s">
        <v>580</v>
      </c>
      <c r="B54" s="199" t="s">
        <v>659</v>
      </c>
      <c r="C54" s="199" t="s">
        <v>660</v>
      </c>
      <c r="D54" s="199">
        <v>0</v>
      </c>
    </row>
    <row r="55" spans="1:4">
      <c r="A55" s="199" t="s">
        <v>661</v>
      </c>
      <c r="B55" s="199" t="s">
        <v>581</v>
      </c>
      <c r="C55" s="199" t="s">
        <v>582</v>
      </c>
      <c r="D55" s="204"/>
    </row>
    <row r="56" spans="1:4">
      <c r="A56" s="199" t="s">
        <v>661</v>
      </c>
      <c r="B56" s="199" t="s">
        <v>583</v>
      </c>
      <c r="C56" s="199" t="s">
        <v>584</v>
      </c>
      <c r="D56" s="204"/>
    </row>
    <row r="57" spans="1:4">
      <c r="A57" s="199" t="s">
        <v>661</v>
      </c>
      <c r="B57" s="199" t="s">
        <v>585</v>
      </c>
      <c r="C57" s="199" t="s">
        <v>586</v>
      </c>
      <c r="D57" s="204"/>
    </row>
    <row r="58" spans="1:4">
      <c r="A58" s="199" t="s">
        <v>661</v>
      </c>
      <c r="B58" s="199" t="s">
        <v>587</v>
      </c>
      <c r="C58" s="199" t="s">
        <v>588</v>
      </c>
      <c r="D58" s="199">
        <v>54</v>
      </c>
    </row>
    <row r="59" spans="1:4">
      <c r="A59" s="199" t="s">
        <v>661</v>
      </c>
      <c r="B59" s="199" t="s">
        <v>589</v>
      </c>
      <c r="C59" s="199" t="s">
        <v>590</v>
      </c>
      <c r="D59" s="199">
        <v>0</v>
      </c>
    </row>
    <row r="60" spans="1:4">
      <c r="A60" s="199" t="s">
        <v>661</v>
      </c>
      <c r="B60" s="199" t="s">
        <v>591</v>
      </c>
      <c r="C60" s="199" t="s">
        <v>592</v>
      </c>
      <c r="D60" s="199">
        <v>0</v>
      </c>
    </row>
    <row r="61" spans="1:4">
      <c r="A61" s="199" t="s">
        <v>661</v>
      </c>
      <c r="B61" s="199" t="s">
        <v>593</v>
      </c>
      <c r="C61" s="199" t="s">
        <v>594</v>
      </c>
      <c r="D61" s="199">
        <v>0</v>
      </c>
    </row>
    <row r="62" spans="1:4">
      <c r="A62" s="199" t="s">
        <v>661</v>
      </c>
      <c r="B62" s="199" t="s">
        <v>595</v>
      </c>
      <c r="C62" s="199" t="s">
        <v>596</v>
      </c>
      <c r="D62" s="199">
        <v>0</v>
      </c>
    </row>
    <row r="63" spans="1:4">
      <c r="A63" s="199" t="s">
        <v>661</v>
      </c>
      <c r="B63" s="199" t="s">
        <v>597</v>
      </c>
      <c r="C63" s="199" t="s">
        <v>598</v>
      </c>
      <c r="D63" s="199">
        <v>0</v>
      </c>
    </row>
    <row r="64" spans="1:4">
      <c r="A64" s="199" t="s">
        <v>661</v>
      </c>
      <c r="B64" s="199" t="s">
        <v>599</v>
      </c>
      <c r="C64" s="199" t="s">
        <v>600</v>
      </c>
      <c r="D64" s="199">
        <v>0</v>
      </c>
    </row>
    <row r="65" spans="1:4">
      <c r="A65" s="199" t="s">
        <v>661</v>
      </c>
      <c r="B65" s="199" t="s">
        <v>601</v>
      </c>
      <c r="C65" s="199" t="s">
        <v>602</v>
      </c>
      <c r="D65" s="199">
        <v>0</v>
      </c>
    </row>
    <row r="66" spans="1:4">
      <c r="A66" s="199" t="s">
        <v>661</v>
      </c>
      <c r="B66" s="199" t="s">
        <v>603</v>
      </c>
      <c r="C66" s="199" t="s">
        <v>604</v>
      </c>
      <c r="D66" s="199">
        <v>0</v>
      </c>
    </row>
    <row r="67" spans="1:4">
      <c r="A67" s="199" t="s">
        <v>661</v>
      </c>
      <c r="B67" s="199" t="s">
        <v>605</v>
      </c>
      <c r="C67" s="199" t="s">
        <v>606</v>
      </c>
      <c r="D67" s="199">
        <v>0</v>
      </c>
    </row>
    <row r="68" spans="1:4">
      <c r="A68" s="199" t="s">
        <v>661</v>
      </c>
      <c r="B68" s="199" t="s">
        <v>607</v>
      </c>
      <c r="C68" s="199" t="s">
        <v>608</v>
      </c>
      <c r="D68" s="199">
        <v>0</v>
      </c>
    </row>
    <row r="69" spans="1:4">
      <c r="A69" s="199" t="s">
        <v>661</v>
      </c>
      <c r="B69" s="199" t="s">
        <v>609</v>
      </c>
      <c r="C69" s="199" t="s">
        <v>610</v>
      </c>
      <c r="D69" s="199">
        <v>0</v>
      </c>
    </row>
    <row r="70" spans="1:4">
      <c r="A70" s="199" t="s">
        <v>661</v>
      </c>
      <c r="B70" s="199" t="s">
        <v>611</v>
      </c>
      <c r="C70" s="199" t="s">
        <v>610</v>
      </c>
      <c r="D70" s="199">
        <v>0</v>
      </c>
    </row>
    <row r="71" spans="1:4">
      <c r="A71" s="199" t="s">
        <v>661</v>
      </c>
      <c r="B71" s="199" t="s">
        <v>612</v>
      </c>
      <c r="C71" s="199" t="s">
        <v>610</v>
      </c>
      <c r="D71" s="199">
        <v>0</v>
      </c>
    </row>
    <row r="72" spans="1:4">
      <c r="A72" s="199" t="s">
        <v>661</v>
      </c>
      <c r="B72" s="199" t="s">
        <v>613</v>
      </c>
      <c r="C72" s="199" t="s">
        <v>610</v>
      </c>
      <c r="D72" s="199">
        <v>0</v>
      </c>
    </row>
    <row r="73" spans="1:4">
      <c r="A73" s="199" t="s">
        <v>661</v>
      </c>
      <c r="B73" s="199" t="s">
        <v>614</v>
      </c>
      <c r="C73" s="199" t="s">
        <v>610</v>
      </c>
      <c r="D73" s="199">
        <v>0</v>
      </c>
    </row>
    <row r="74" spans="1:4">
      <c r="A74" s="199" t="s">
        <v>661</v>
      </c>
      <c r="B74" s="199" t="s">
        <v>615</v>
      </c>
      <c r="C74" s="199" t="s">
        <v>610</v>
      </c>
      <c r="D74" s="199">
        <v>0</v>
      </c>
    </row>
    <row r="75" spans="1:4">
      <c r="A75" s="199" t="s">
        <v>661</v>
      </c>
      <c r="B75" s="199" t="s">
        <v>616</v>
      </c>
      <c r="C75" s="199" t="s">
        <v>610</v>
      </c>
      <c r="D75" s="199">
        <v>0</v>
      </c>
    </row>
    <row r="76" spans="1:4">
      <c r="A76" s="199" t="s">
        <v>661</v>
      </c>
      <c r="B76" s="199" t="s">
        <v>617</v>
      </c>
      <c r="C76" s="199" t="s">
        <v>610</v>
      </c>
      <c r="D76" s="199">
        <v>0</v>
      </c>
    </row>
    <row r="77" spans="1:4">
      <c r="A77" s="199" t="s">
        <v>661</v>
      </c>
      <c r="B77" s="199" t="s">
        <v>618</v>
      </c>
      <c r="C77" s="199" t="s">
        <v>619</v>
      </c>
      <c r="D77" s="199">
        <v>0</v>
      </c>
    </row>
    <row r="78" spans="1:4">
      <c r="A78" s="199" t="s">
        <v>661</v>
      </c>
      <c r="B78" s="199" t="s">
        <v>620</v>
      </c>
      <c r="C78" s="199" t="s">
        <v>621</v>
      </c>
      <c r="D78" s="199">
        <v>0</v>
      </c>
    </row>
    <row r="79" spans="1:4">
      <c r="A79" s="199" t="s">
        <v>661</v>
      </c>
      <c r="B79" s="199" t="s">
        <v>622</v>
      </c>
      <c r="C79" s="199" t="s">
        <v>623</v>
      </c>
      <c r="D79" s="199">
        <v>0</v>
      </c>
    </row>
    <row r="80" spans="1:4">
      <c r="A80" s="199" t="s">
        <v>661</v>
      </c>
      <c r="B80" s="199" t="s">
        <v>662</v>
      </c>
      <c r="C80" s="199" t="s">
        <v>663</v>
      </c>
      <c r="D80" s="199">
        <v>53</v>
      </c>
    </row>
    <row r="81" spans="1:4">
      <c r="A81" s="199" t="s">
        <v>661</v>
      </c>
      <c r="B81" s="199" t="s">
        <v>664</v>
      </c>
      <c r="C81" s="199" t="s">
        <v>665</v>
      </c>
      <c r="D81" s="199">
        <v>0</v>
      </c>
    </row>
    <row r="82" spans="1:4">
      <c r="A82" s="199" t="s">
        <v>661</v>
      </c>
      <c r="B82" s="199" t="s">
        <v>666</v>
      </c>
      <c r="C82" s="199" t="s">
        <v>667</v>
      </c>
      <c r="D82" s="199">
        <v>0</v>
      </c>
    </row>
    <row r="83" spans="1:4">
      <c r="A83" s="199" t="s">
        <v>661</v>
      </c>
      <c r="B83" s="199" t="s">
        <v>668</v>
      </c>
      <c r="C83" s="199" t="s">
        <v>669</v>
      </c>
      <c r="D83" s="199">
        <v>0</v>
      </c>
    </row>
    <row r="84" spans="1:4">
      <c r="A84" s="199" t="s">
        <v>661</v>
      </c>
      <c r="B84" s="199" t="s">
        <v>670</v>
      </c>
      <c r="C84" s="199" t="s">
        <v>671</v>
      </c>
      <c r="D84" s="199">
        <v>0</v>
      </c>
    </row>
    <row r="85" spans="1:4">
      <c r="A85" s="199" t="s">
        <v>661</v>
      </c>
      <c r="B85" s="199" t="s">
        <v>672</v>
      </c>
      <c r="C85" s="199" t="s">
        <v>673</v>
      </c>
      <c r="D85" s="199">
        <v>0</v>
      </c>
    </row>
    <row r="86" spans="1:4">
      <c r="A86" s="199" t="s">
        <v>661</v>
      </c>
      <c r="B86" s="199" t="s">
        <v>674</v>
      </c>
      <c r="C86" s="199" t="s">
        <v>675</v>
      </c>
      <c r="D86" s="199">
        <v>0</v>
      </c>
    </row>
    <row r="87" spans="1:4">
      <c r="A87" s="199" t="s">
        <v>661</v>
      </c>
      <c r="B87" s="199" t="s">
        <v>650</v>
      </c>
      <c r="C87" s="199" t="s">
        <v>676</v>
      </c>
      <c r="D87" s="199">
        <v>0</v>
      </c>
    </row>
    <row r="88" spans="1:4">
      <c r="A88" s="199" t="s">
        <v>661</v>
      </c>
      <c r="B88" s="199" t="s">
        <v>677</v>
      </c>
      <c r="C88" s="199" t="s">
        <v>678</v>
      </c>
      <c r="D88" s="199">
        <v>0</v>
      </c>
    </row>
    <row r="89" spans="1:4">
      <c r="A89" s="199" t="s">
        <v>661</v>
      </c>
      <c r="B89" s="199" t="s">
        <v>652</v>
      </c>
      <c r="C89" s="199" t="s">
        <v>679</v>
      </c>
      <c r="D89" s="199">
        <v>0</v>
      </c>
    </row>
    <row r="90" spans="1:4">
      <c r="A90" s="199" t="s">
        <v>661</v>
      </c>
      <c r="B90" s="199" t="s">
        <v>680</v>
      </c>
      <c r="C90" s="199" t="s">
        <v>681</v>
      </c>
      <c r="D90" s="199">
        <v>0</v>
      </c>
    </row>
    <row r="91" spans="1:4">
      <c r="A91" s="199" t="s">
        <v>661</v>
      </c>
      <c r="B91" s="199" t="s">
        <v>682</v>
      </c>
      <c r="C91" s="199" t="s">
        <v>610</v>
      </c>
      <c r="D91" s="199">
        <v>0</v>
      </c>
    </row>
    <row r="92" spans="1:4">
      <c r="A92" s="199" t="s">
        <v>661</v>
      </c>
      <c r="B92" s="199" t="s">
        <v>683</v>
      </c>
      <c r="C92" s="199" t="s">
        <v>610</v>
      </c>
      <c r="D92" s="199">
        <v>0</v>
      </c>
    </row>
    <row r="93" spans="1:4">
      <c r="A93" s="199" t="s">
        <v>661</v>
      </c>
      <c r="B93" s="199" t="s">
        <v>684</v>
      </c>
      <c r="C93" s="199" t="s">
        <v>610</v>
      </c>
      <c r="D93" s="199">
        <v>0</v>
      </c>
    </row>
    <row r="94" spans="1:4">
      <c r="A94" s="199" t="s">
        <v>661</v>
      </c>
      <c r="B94" s="199" t="s">
        <v>685</v>
      </c>
      <c r="C94" s="199" t="s">
        <v>610</v>
      </c>
      <c r="D94" s="199">
        <v>0</v>
      </c>
    </row>
    <row r="95" spans="1:4">
      <c r="A95" s="199" t="s">
        <v>661</v>
      </c>
      <c r="B95" s="199" t="s">
        <v>686</v>
      </c>
      <c r="C95" s="199" t="s">
        <v>610</v>
      </c>
      <c r="D95" s="199">
        <v>0</v>
      </c>
    </row>
    <row r="96" spans="1:4">
      <c r="A96" s="199" t="s">
        <v>661</v>
      </c>
      <c r="B96" s="199" t="s">
        <v>687</v>
      </c>
      <c r="C96" s="199" t="s">
        <v>610</v>
      </c>
      <c r="D96" s="199">
        <v>0</v>
      </c>
    </row>
    <row r="97" spans="1:4">
      <c r="A97" s="199" t="s">
        <v>661</v>
      </c>
      <c r="B97" s="199" t="s">
        <v>688</v>
      </c>
      <c r="C97" s="199" t="s">
        <v>610</v>
      </c>
      <c r="D97" s="199">
        <v>0</v>
      </c>
    </row>
    <row r="98" spans="1:4">
      <c r="A98" s="199" t="s">
        <v>661</v>
      </c>
      <c r="B98" s="199" t="s">
        <v>689</v>
      </c>
      <c r="C98" s="199" t="s">
        <v>610</v>
      </c>
      <c r="D98" s="199">
        <v>0</v>
      </c>
    </row>
    <row r="99" spans="1:4">
      <c r="A99" s="199" t="s">
        <v>661</v>
      </c>
      <c r="B99" s="199" t="s">
        <v>690</v>
      </c>
      <c r="C99" s="199" t="s">
        <v>691</v>
      </c>
      <c r="D99" s="199">
        <v>0</v>
      </c>
    </row>
    <row r="100" spans="1:4">
      <c r="A100" s="199" t="s">
        <v>661</v>
      </c>
      <c r="B100" s="199" t="s">
        <v>692</v>
      </c>
      <c r="C100" s="199" t="s">
        <v>693</v>
      </c>
      <c r="D100" s="199">
        <v>0</v>
      </c>
    </row>
    <row r="101" spans="1:4">
      <c r="A101" s="199" t="s">
        <v>661</v>
      </c>
      <c r="B101" s="199" t="s">
        <v>694</v>
      </c>
      <c r="C101" s="199" t="s">
        <v>695</v>
      </c>
      <c r="D101" s="199">
        <v>0</v>
      </c>
    </row>
    <row r="102" spans="1:4">
      <c r="A102" s="199" t="s">
        <v>661</v>
      </c>
      <c r="B102" s="199" t="s">
        <v>696</v>
      </c>
      <c r="C102" s="199" t="s">
        <v>640</v>
      </c>
      <c r="D102" s="199">
        <v>54</v>
      </c>
    </row>
    <row r="103" spans="1:4">
      <c r="A103" s="199" t="s">
        <v>661</v>
      </c>
      <c r="B103" s="199" t="s">
        <v>697</v>
      </c>
      <c r="C103" s="199" t="s">
        <v>698</v>
      </c>
      <c r="D103" s="199">
        <v>53</v>
      </c>
    </row>
    <row r="104" spans="1:4">
      <c r="A104" s="199" t="s">
        <v>661</v>
      </c>
      <c r="B104" s="199" t="s">
        <v>699</v>
      </c>
      <c r="C104" s="199" t="s">
        <v>700</v>
      </c>
      <c r="D104" s="199">
        <v>107</v>
      </c>
    </row>
    <row r="105" spans="1:4">
      <c r="A105" s="199" t="s">
        <v>661</v>
      </c>
      <c r="B105" s="199" t="s">
        <v>701</v>
      </c>
      <c r="C105" s="199" t="s">
        <v>702</v>
      </c>
      <c r="D105" s="199">
        <v>0</v>
      </c>
    </row>
    <row r="106" spans="1:4">
      <c r="A106" s="199" t="s">
        <v>661</v>
      </c>
      <c r="B106" s="199" t="s">
        <v>703</v>
      </c>
      <c r="C106" s="199" t="s">
        <v>704</v>
      </c>
      <c r="D106" s="199">
        <v>0</v>
      </c>
    </row>
    <row r="107" spans="1:4">
      <c r="A107" s="199" t="s">
        <v>661</v>
      </c>
      <c r="B107" s="199" t="s">
        <v>705</v>
      </c>
      <c r="C107" s="199" t="s">
        <v>706</v>
      </c>
      <c r="D107" s="199">
        <v>0</v>
      </c>
    </row>
    <row r="108" spans="1:4">
      <c r="A108" s="199" t="s">
        <v>661</v>
      </c>
      <c r="B108" s="199" t="s">
        <v>707</v>
      </c>
      <c r="C108" s="199" t="s">
        <v>655</v>
      </c>
      <c r="D108" s="199">
        <v>0</v>
      </c>
    </row>
    <row r="109" spans="1:4">
      <c r="A109" s="199" t="s">
        <v>661</v>
      </c>
      <c r="B109" s="199" t="s">
        <v>708</v>
      </c>
      <c r="C109" s="199" t="s">
        <v>709</v>
      </c>
      <c r="D109" s="199">
        <v>0</v>
      </c>
    </row>
    <row r="110" spans="1:4">
      <c r="A110" s="199" t="s">
        <v>661</v>
      </c>
      <c r="B110" s="199" t="s">
        <v>710</v>
      </c>
      <c r="C110" s="199" t="s">
        <v>711</v>
      </c>
      <c r="D110" s="199">
        <v>0</v>
      </c>
    </row>
    <row r="111" spans="1:4">
      <c r="A111" s="199" t="s">
        <v>661</v>
      </c>
      <c r="B111" s="199" t="s">
        <v>712</v>
      </c>
      <c r="C111" s="199" t="s">
        <v>610</v>
      </c>
      <c r="D111" s="199">
        <v>0</v>
      </c>
    </row>
    <row r="112" spans="1:4">
      <c r="A112" s="199" t="s">
        <v>661</v>
      </c>
      <c r="B112" s="199" t="s">
        <v>713</v>
      </c>
      <c r="C112" s="199" t="s">
        <v>610</v>
      </c>
      <c r="D112" s="199">
        <v>0</v>
      </c>
    </row>
    <row r="113" spans="1:4">
      <c r="A113" s="199" t="s">
        <v>661</v>
      </c>
      <c r="B113" s="199" t="s">
        <v>714</v>
      </c>
      <c r="C113" s="199" t="s">
        <v>715</v>
      </c>
      <c r="D113" s="199">
        <v>0</v>
      </c>
    </row>
    <row r="114" spans="1:4">
      <c r="A114" s="199" t="s">
        <v>661</v>
      </c>
      <c r="B114" s="199" t="s">
        <v>716</v>
      </c>
      <c r="C114" s="199" t="s">
        <v>717</v>
      </c>
      <c r="D114" s="199">
        <v>0</v>
      </c>
    </row>
    <row r="115" spans="1:4">
      <c r="A115" s="199" t="s">
        <v>661</v>
      </c>
      <c r="B115" s="199" t="s">
        <v>718</v>
      </c>
      <c r="C115" s="199" t="s">
        <v>719</v>
      </c>
      <c r="D115" s="199">
        <v>0</v>
      </c>
    </row>
    <row r="116" spans="1:4">
      <c r="A116" s="199" t="s">
        <v>661</v>
      </c>
      <c r="B116" s="199" t="s">
        <v>720</v>
      </c>
      <c r="C116" s="199" t="s">
        <v>625</v>
      </c>
      <c r="D116" s="204" t="s">
        <v>3</v>
      </c>
    </row>
    <row r="117" spans="1:4">
      <c r="A117" s="199" t="s">
        <v>661</v>
      </c>
      <c r="B117" s="199" t="s">
        <v>721</v>
      </c>
      <c r="C117" s="199" t="s">
        <v>627</v>
      </c>
      <c r="D117" s="204" t="s">
        <v>1</v>
      </c>
    </row>
    <row r="118" spans="1:4">
      <c r="A118" s="199" t="s">
        <v>661</v>
      </c>
      <c r="B118" s="199" t="s">
        <v>722</v>
      </c>
      <c r="C118" s="199" t="s">
        <v>629</v>
      </c>
      <c r="D118" s="204"/>
    </row>
    <row r="119" spans="1:4">
      <c r="A119" s="199" t="s">
        <v>661</v>
      </c>
      <c r="B119" s="199" t="s">
        <v>723</v>
      </c>
      <c r="C119" s="199" t="s">
        <v>631</v>
      </c>
      <c r="D119" s="204"/>
    </row>
    <row r="120" spans="1:4">
      <c r="A120" s="199" t="s">
        <v>661</v>
      </c>
      <c r="B120" s="199" t="s">
        <v>724</v>
      </c>
      <c r="C120" s="199" t="s">
        <v>725</v>
      </c>
      <c r="D120" s="199">
        <v>0</v>
      </c>
    </row>
    <row r="121" spans="1:4">
      <c r="A121" s="199" t="s">
        <v>661</v>
      </c>
      <c r="B121" s="199" t="s">
        <v>726</v>
      </c>
      <c r="C121" s="199" t="s">
        <v>635</v>
      </c>
      <c r="D121" s="204"/>
    </row>
    <row r="122" spans="1:4">
      <c r="A122" s="199" t="s">
        <v>661</v>
      </c>
      <c r="B122" s="199" t="s">
        <v>727</v>
      </c>
      <c r="C122" s="199" t="s">
        <v>728</v>
      </c>
      <c r="D122" s="199">
        <v>0</v>
      </c>
    </row>
    <row r="123" spans="1:4">
      <c r="A123" s="199" t="s">
        <v>661</v>
      </c>
      <c r="B123" s="199" t="s">
        <v>729</v>
      </c>
      <c r="C123" s="199" t="s">
        <v>957</v>
      </c>
      <c r="D123" s="199">
        <v>0</v>
      </c>
    </row>
    <row r="124" spans="1:4">
      <c r="A124" s="199" t="s">
        <v>661</v>
      </c>
      <c r="B124" s="199" t="s">
        <v>730</v>
      </c>
      <c r="C124" s="199" t="s">
        <v>731</v>
      </c>
      <c r="D124" s="199">
        <v>107</v>
      </c>
    </row>
    <row r="125" spans="1:4">
      <c r="A125" s="199" t="s">
        <v>661</v>
      </c>
      <c r="B125" s="199" t="s">
        <v>732</v>
      </c>
      <c r="C125" s="199" t="s">
        <v>733</v>
      </c>
      <c r="D125" s="199">
        <v>0</v>
      </c>
    </row>
    <row r="126" spans="1:4">
      <c r="A126" s="199" t="s">
        <v>661</v>
      </c>
      <c r="B126" s="199" t="s">
        <v>734</v>
      </c>
      <c r="C126" s="199" t="s">
        <v>735</v>
      </c>
      <c r="D126" s="199">
        <v>107</v>
      </c>
    </row>
    <row r="127" spans="1:4">
      <c r="A127" s="199" t="s">
        <v>661</v>
      </c>
      <c r="B127" s="199" t="s">
        <v>736</v>
      </c>
      <c r="C127" s="199" t="s">
        <v>737</v>
      </c>
      <c r="D127" s="199">
        <v>0</v>
      </c>
    </row>
    <row r="128" spans="1:4">
      <c r="A128" s="199" t="s">
        <v>661</v>
      </c>
      <c r="B128" s="199" t="s">
        <v>738</v>
      </c>
      <c r="C128" s="199" t="s">
        <v>739</v>
      </c>
      <c r="D128" s="204"/>
    </row>
    <row r="129" spans="1:4">
      <c r="A129" s="199" t="s">
        <v>661</v>
      </c>
      <c r="B129" s="199" t="s">
        <v>740</v>
      </c>
      <c r="C129" s="199" t="s">
        <v>958</v>
      </c>
      <c r="D129" s="199">
        <v>0</v>
      </c>
    </row>
    <row r="130" spans="1:4">
      <c r="A130" s="199" t="s">
        <v>661</v>
      </c>
      <c r="B130" s="199" t="s">
        <v>741</v>
      </c>
      <c r="C130" s="199" t="s">
        <v>742</v>
      </c>
      <c r="D130" s="199">
        <v>0</v>
      </c>
    </row>
    <row r="131" spans="1:4">
      <c r="A131" s="199" t="s">
        <v>661</v>
      </c>
      <c r="B131" s="199" t="s">
        <v>743</v>
      </c>
      <c r="C131" s="199" t="s">
        <v>744</v>
      </c>
      <c r="D131" s="199">
        <v>0</v>
      </c>
    </row>
    <row r="132" spans="1:4">
      <c r="A132" s="199" t="s">
        <v>661</v>
      </c>
      <c r="B132" s="199" t="s">
        <v>745</v>
      </c>
      <c r="C132" s="199" t="s">
        <v>746</v>
      </c>
      <c r="D132" s="199">
        <v>0</v>
      </c>
    </row>
    <row r="133" spans="1:4">
      <c r="A133" s="199" t="s">
        <v>661</v>
      </c>
      <c r="B133" s="199" t="s">
        <v>747</v>
      </c>
      <c r="C133" s="199" t="s">
        <v>959</v>
      </c>
      <c r="D133" s="199">
        <v>0</v>
      </c>
    </row>
    <row r="134" spans="1:4">
      <c r="A134" s="199" t="s">
        <v>661</v>
      </c>
      <c r="B134" s="199" t="s">
        <v>748</v>
      </c>
      <c r="C134" s="199" t="s">
        <v>749</v>
      </c>
      <c r="D134" s="199">
        <v>0</v>
      </c>
    </row>
    <row r="135" spans="1:4">
      <c r="A135" s="199" t="s">
        <v>661</v>
      </c>
      <c r="B135" s="199" t="s">
        <v>750</v>
      </c>
      <c r="C135" s="199" t="s">
        <v>751</v>
      </c>
      <c r="D135" s="199">
        <v>0</v>
      </c>
    </row>
    <row r="136" spans="1:4">
      <c r="A136" s="199" t="s">
        <v>752</v>
      </c>
      <c r="B136" s="199" t="s">
        <v>581</v>
      </c>
      <c r="C136" s="199" t="s">
        <v>582</v>
      </c>
      <c r="D136" s="204"/>
    </row>
    <row r="137" spans="1:4">
      <c r="A137" s="199" t="s">
        <v>752</v>
      </c>
      <c r="B137" s="199" t="s">
        <v>583</v>
      </c>
      <c r="C137" s="199" t="s">
        <v>584</v>
      </c>
      <c r="D137" s="204"/>
    </row>
    <row r="138" spans="1:4">
      <c r="A138" s="199" t="s">
        <v>752</v>
      </c>
      <c r="B138" s="199" t="s">
        <v>585</v>
      </c>
      <c r="C138" s="199" t="s">
        <v>586</v>
      </c>
      <c r="D138" s="204"/>
    </row>
    <row r="139" spans="1:4">
      <c r="A139" s="199" t="s">
        <v>752</v>
      </c>
      <c r="B139" s="199" t="s">
        <v>753</v>
      </c>
      <c r="C139" s="199" t="s">
        <v>754</v>
      </c>
      <c r="D139" s="199">
        <v>52</v>
      </c>
    </row>
    <row r="140" spans="1:4">
      <c r="A140" s="199" t="s">
        <v>752</v>
      </c>
      <c r="B140" s="199" t="s">
        <v>755</v>
      </c>
      <c r="C140" s="199" t="s">
        <v>756</v>
      </c>
      <c r="D140" s="199">
        <v>0</v>
      </c>
    </row>
    <row r="141" spans="1:4">
      <c r="A141" s="199" t="s">
        <v>752</v>
      </c>
      <c r="B141" s="199" t="s">
        <v>757</v>
      </c>
      <c r="C141" s="199" t="s">
        <v>758</v>
      </c>
      <c r="D141" s="199">
        <v>0</v>
      </c>
    </row>
    <row r="142" spans="1:4">
      <c r="A142" s="199" t="s">
        <v>752</v>
      </c>
      <c r="B142" s="199" t="s">
        <v>759</v>
      </c>
      <c r="C142" s="199" t="s">
        <v>760</v>
      </c>
      <c r="D142" s="199">
        <v>0</v>
      </c>
    </row>
    <row r="143" spans="1:4">
      <c r="A143" s="199" t="s">
        <v>752</v>
      </c>
      <c r="B143" s="199" t="s">
        <v>761</v>
      </c>
      <c r="C143" s="199" t="s">
        <v>762</v>
      </c>
      <c r="D143" s="199">
        <v>0</v>
      </c>
    </row>
    <row r="144" spans="1:4">
      <c r="A144" s="199" t="s">
        <v>752</v>
      </c>
      <c r="B144" s="199" t="s">
        <v>763</v>
      </c>
      <c r="C144" s="199" t="s">
        <v>764</v>
      </c>
      <c r="D144" s="199">
        <v>0</v>
      </c>
    </row>
    <row r="145" spans="1:4">
      <c r="A145" s="199" t="s">
        <v>752</v>
      </c>
      <c r="B145" s="199" t="s">
        <v>765</v>
      </c>
      <c r="C145" s="199" t="s">
        <v>766</v>
      </c>
      <c r="D145" s="199">
        <v>0</v>
      </c>
    </row>
    <row r="146" spans="1:4">
      <c r="A146" s="199" t="s">
        <v>752</v>
      </c>
      <c r="B146" s="199" t="s">
        <v>767</v>
      </c>
      <c r="C146" s="199" t="s">
        <v>768</v>
      </c>
      <c r="D146" s="199">
        <v>0</v>
      </c>
    </row>
    <row r="147" spans="1:4">
      <c r="A147" s="199" t="s">
        <v>752</v>
      </c>
      <c r="B147" s="199" t="s">
        <v>769</v>
      </c>
      <c r="C147" s="199" t="s">
        <v>770</v>
      </c>
      <c r="D147" s="199">
        <v>0</v>
      </c>
    </row>
    <row r="148" spans="1:4">
      <c r="A148" s="199" t="s">
        <v>752</v>
      </c>
      <c r="B148" s="199" t="s">
        <v>607</v>
      </c>
      <c r="C148" s="199" t="s">
        <v>608</v>
      </c>
      <c r="D148" s="199">
        <v>0</v>
      </c>
    </row>
    <row r="149" spans="1:4">
      <c r="A149" s="199" t="s">
        <v>752</v>
      </c>
      <c r="B149" s="199" t="s">
        <v>771</v>
      </c>
      <c r="C149" s="199" t="s">
        <v>772</v>
      </c>
      <c r="D149" s="199">
        <v>0</v>
      </c>
    </row>
    <row r="150" spans="1:4">
      <c r="A150" s="199" t="s">
        <v>752</v>
      </c>
      <c r="B150" s="199" t="s">
        <v>773</v>
      </c>
      <c r="C150" s="199" t="s">
        <v>610</v>
      </c>
      <c r="D150" s="199">
        <v>0</v>
      </c>
    </row>
    <row r="151" spans="1:4">
      <c r="A151" s="199" t="s">
        <v>752</v>
      </c>
      <c r="B151" s="199" t="s">
        <v>774</v>
      </c>
      <c r="C151" s="199" t="s">
        <v>610</v>
      </c>
      <c r="D151" s="199">
        <v>0</v>
      </c>
    </row>
    <row r="152" spans="1:4">
      <c r="A152" s="199" t="s">
        <v>752</v>
      </c>
      <c r="B152" s="199" t="s">
        <v>775</v>
      </c>
      <c r="C152" s="199" t="s">
        <v>610</v>
      </c>
      <c r="D152" s="199">
        <v>0</v>
      </c>
    </row>
    <row r="153" spans="1:4">
      <c r="A153" s="199" t="s">
        <v>752</v>
      </c>
      <c r="B153" s="199" t="s">
        <v>776</v>
      </c>
      <c r="C153" s="199" t="s">
        <v>610</v>
      </c>
      <c r="D153" s="199">
        <v>0</v>
      </c>
    </row>
    <row r="154" spans="1:4">
      <c r="A154" s="199" t="s">
        <v>752</v>
      </c>
      <c r="B154" s="199" t="s">
        <v>777</v>
      </c>
      <c r="C154" s="199" t="s">
        <v>610</v>
      </c>
      <c r="D154" s="199">
        <v>0</v>
      </c>
    </row>
    <row r="155" spans="1:4">
      <c r="A155" s="199" t="s">
        <v>752</v>
      </c>
      <c r="B155" s="199" t="s">
        <v>778</v>
      </c>
      <c r="C155" s="199" t="s">
        <v>610</v>
      </c>
      <c r="D155" s="199">
        <v>0</v>
      </c>
    </row>
    <row r="156" spans="1:4">
      <c r="A156" s="199" t="s">
        <v>752</v>
      </c>
      <c r="B156" s="199" t="s">
        <v>779</v>
      </c>
      <c r="C156" s="199" t="s">
        <v>610</v>
      </c>
      <c r="D156" s="199">
        <v>0</v>
      </c>
    </row>
    <row r="157" spans="1:4">
      <c r="A157" s="199" t="s">
        <v>752</v>
      </c>
      <c r="B157" s="199" t="s">
        <v>780</v>
      </c>
      <c r="C157" s="199" t="s">
        <v>610</v>
      </c>
      <c r="D157" s="199">
        <v>0</v>
      </c>
    </row>
    <row r="158" spans="1:4">
      <c r="A158" s="199" t="s">
        <v>752</v>
      </c>
      <c r="B158" s="199" t="s">
        <v>620</v>
      </c>
      <c r="C158" s="199" t="s">
        <v>781</v>
      </c>
      <c r="D158" s="199">
        <v>0</v>
      </c>
    </row>
    <row r="159" spans="1:4">
      <c r="A159" s="199" t="s">
        <v>752</v>
      </c>
      <c r="B159" s="199" t="s">
        <v>622</v>
      </c>
      <c r="C159" s="199" t="s">
        <v>782</v>
      </c>
      <c r="D159" s="199">
        <v>0</v>
      </c>
    </row>
    <row r="160" spans="1:4">
      <c r="A160" s="199" t="s">
        <v>752</v>
      </c>
      <c r="B160" s="199" t="s">
        <v>783</v>
      </c>
      <c r="C160" s="199" t="s">
        <v>784</v>
      </c>
      <c r="D160" s="199">
        <v>0</v>
      </c>
    </row>
    <row r="161" spans="1:4">
      <c r="A161" s="199" t="s">
        <v>752</v>
      </c>
      <c r="B161" s="199" t="s">
        <v>785</v>
      </c>
      <c r="C161" s="199" t="s">
        <v>786</v>
      </c>
      <c r="D161" s="199">
        <v>40</v>
      </c>
    </row>
    <row r="162" spans="1:4">
      <c r="A162" s="199" t="s">
        <v>752</v>
      </c>
      <c r="B162" s="199" t="s">
        <v>787</v>
      </c>
      <c r="C162" s="199" t="s">
        <v>788</v>
      </c>
      <c r="D162" s="199">
        <v>0</v>
      </c>
    </row>
    <row r="163" spans="1:4">
      <c r="A163" s="199" t="s">
        <v>752</v>
      </c>
      <c r="B163" s="199" t="s">
        <v>789</v>
      </c>
      <c r="C163" s="199" t="s">
        <v>790</v>
      </c>
      <c r="D163" s="199">
        <v>0</v>
      </c>
    </row>
    <row r="164" spans="1:4">
      <c r="A164" s="199" t="s">
        <v>752</v>
      </c>
      <c r="B164" s="199" t="s">
        <v>791</v>
      </c>
      <c r="C164" s="199" t="s">
        <v>792</v>
      </c>
      <c r="D164" s="199">
        <v>0</v>
      </c>
    </row>
    <row r="165" spans="1:4">
      <c r="A165" s="199" t="s">
        <v>752</v>
      </c>
      <c r="B165" s="199" t="s">
        <v>793</v>
      </c>
      <c r="C165" s="199" t="s">
        <v>794</v>
      </c>
      <c r="D165" s="199">
        <v>0</v>
      </c>
    </row>
    <row r="166" spans="1:4">
      <c r="A166" s="199" t="s">
        <v>752</v>
      </c>
      <c r="B166" s="199" t="s">
        <v>795</v>
      </c>
      <c r="C166" s="199" t="s">
        <v>796</v>
      </c>
      <c r="D166" s="199">
        <v>0</v>
      </c>
    </row>
    <row r="167" spans="1:4">
      <c r="A167" s="199" t="s">
        <v>752</v>
      </c>
      <c r="B167" s="199" t="s">
        <v>797</v>
      </c>
      <c r="C167" s="199" t="s">
        <v>798</v>
      </c>
      <c r="D167" s="199">
        <v>0</v>
      </c>
    </row>
    <row r="168" spans="1:4">
      <c r="A168" s="199" t="s">
        <v>752</v>
      </c>
      <c r="B168" s="199" t="s">
        <v>680</v>
      </c>
      <c r="C168" s="199" t="s">
        <v>799</v>
      </c>
      <c r="D168" s="199">
        <v>0</v>
      </c>
    </row>
    <row r="169" spans="1:4">
      <c r="A169" s="199" t="s">
        <v>752</v>
      </c>
      <c r="B169" s="199" t="s">
        <v>800</v>
      </c>
      <c r="C169" s="199" t="s">
        <v>801</v>
      </c>
      <c r="D169" s="199">
        <v>0</v>
      </c>
    </row>
    <row r="170" spans="1:4">
      <c r="A170" s="199" t="s">
        <v>752</v>
      </c>
      <c r="B170" s="199" t="s">
        <v>802</v>
      </c>
      <c r="C170" s="199" t="s">
        <v>610</v>
      </c>
      <c r="D170" s="199">
        <v>0</v>
      </c>
    </row>
    <row r="171" spans="1:4">
      <c r="A171" s="199" t="s">
        <v>752</v>
      </c>
      <c r="B171" s="199" t="s">
        <v>803</v>
      </c>
      <c r="C171" s="199" t="s">
        <v>610</v>
      </c>
      <c r="D171" s="199">
        <v>0</v>
      </c>
    </row>
    <row r="172" spans="1:4">
      <c r="A172" s="199" t="s">
        <v>752</v>
      </c>
      <c r="B172" s="199" t="s">
        <v>804</v>
      </c>
      <c r="C172" s="199" t="s">
        <v>610</v>
      </c>
      <c r="D172" s="199">
        <v>0</v>
      </c>
    </row>
    <row r="173" spans="1:4">
      <c r="A173" s="199" t="s">
        <v>752</v>
      </c>
      <c r="B173" s="199" t="s">
        <v>805</v>
      </c>
      <c r="C173" s="199" t="s">
        <v>610</v>
      </c>
      <c r="D173" s="199">
        <v>0</v>
      </c>
    </row>
    <row r="174" spans="1:4">
      <c r="A174" s="199" t="s">
        <v>752</v>
      </c>
      <c r="B174" s="199" t="s">
        <v>806</v>
      </c>
      <c r="C174" s="199" t="s">
        <v>610</v>
      </c>
      <c r="D174" s="199">
        <v>0</v>
      </c>
    </row>
    <row r="175" spans="1:4">
      <c r="A175" s="199" t="s">
        <v>752</v>
      </c>
      <c r="B175" s="199" t="s">
        <v>807</v>
      </c>
      <c r="C175" s="199" t="s">
        <v>610</v>
      </c>
      <c r="D175" s="199">
        <v>0</v>
      </c>
    </row>
    <row r="176" spans="1:4">
      <c r="A176" s="199" t="s">
        <v>752</v>
      </c>
      <c r="B176" s="199" t="s">
        <v>692</v>
      </c>
      <c r="C176" s="199" t="s">
        <v>808</v>
      </c>
      <c r="D176" s="199">
        <v>0</v>
      </c>
    </row>
    <row r="177" spans="1:4">
      <c r="A177" s="199" t="s">
        <v>752</v>
      </c>
      <c r="B177" s="199" t="s">
        <v>694</v>
      </c>
      <c r="C177" s="199" t="s">
        <v>809</v>
      </c>
      <c r="D177" s="199">
        <v>0</v>
      </c>
    </row>
    <row r="178" spans="1:4">
      <c r="A178" s="199" t="s">
        <v>752</v>
      </c>
      <c r="B178" s="199" t="s">
        <v>810</v>
      </c>
      <c r="C178" s="199" t="s">
        <v>811</v>
      </c>
      <c r="D178" s="199">
        <v>0</v>
      </c>
    </row>
    <row r="179" spans="1:4">
      <c r="A179" s="199" t="s">
        <v>752</v>
      </c>
      <c r="B179" s="199" t="s">
        <v>812</v>
      </c>
      <c r="C179" s="199" t="s">
        <v>813</v>
      </c>
      <c r="D179" s="199">
        <v>52</v>
      </c>
    </row>
    <row r="180" spans="1:4">
      <c r="A180" s="199" t="s">
        <v>752</v>
      </c>
      <c r="B180" s="199" t="s">
        <v>814</v>
      </c>
      <c r="C180" s="199" t="s">
        <v>815</v>
      </c>
      <c r="D180" s="199">
        <v>40</v>
      </c>
    </row>
    <row r="181" spans="1:4">
      <c r="A181" s="199" t="s">
        <v>752</v>
      </c>
      <c r="B181" s="199" t="s">
        <v>816</v>
      </c>
      <c r="C181" s="199" t="s">
        <v>817</v>
      </c>
      <c r="D181" s="199">
        <v>92</v>
      </c>
    </row>
    <row r="182" spans="1:4">
      <c r="A182" s="199" t="s">
        <v>752</v>
      </c>
      <c r="B182" s="199" t="s">
        <v>696</v>
      </c>
      <c r="C182" s="199" t="s">
        <v>655</v>
      </c>
      <c r="D182" s="199">
        <v>0</v>
      </c>
    </row>
    <row r="183" spans="1:4">
      <c r="A183" s="199" t="s">
        <v>752</v>
      </c>
      <c r="B183" s="199" t="s">
        <v>697</v>
      </c>
      <c r="C183" s="199" t="s">
        <v>709</v>
      </c>
      <c r="D183" s="199">
        <v>0</v>
      </c>
    </row>
    <row r="184" spans="1:4">
      <c r="A184" s="199" t="s">
        <v>752</v>
      </c>
      <c r="B184" s="199" t="s">
        <v>699</v>
      </c>
      <c r="C184" s="199" t="s">
        <v>700</v>
      </c>
      <c r="D184" s="199">
        <v>0</v>
      </c>
    </row>
    <row r="185" spans="1:4">
      <c r="A185" s="199" t="s">
        <v>752</v>
      </c>
      <c r="B185" s="199" t="s">
        <v>701</v>
      </c>
      <c r="C185" s="199" t="s">
        <v>818</v>
      </c>
      <c r="D185" s="199">
        <v>0</v>
      </c>
    </row>
    <row r="186" spans="1:4">
      <c r="A186" s="199" t="s">
        <v>752</v>
      </c>
      <c r="B186" s="199" t="s">
        <v>703</v>
      </c>
      <c r="C186" s="199" t="s">
        <v>819</v>
      </c>
      <c r="D186" s="199">
        <v>0</v>
      </c>
    </row>
    <row r="187" spans="1:4">
      <c r="A187" s="199" t="s">
        <v>752</v>
      </c>
      <c r="B187" s="199" t="s">
        <v>705</v>
      </c>
      <c r="C187" s="199" t="s">
        <v>706</v>
      </c>
      <c r="D187" s="199">
        <v>0</v>
      </c>
    </row>
    <row r="188" spans="1:4">
      <c r="A188" s="199" t="s">
        <v>752</v>
      </c>
      <c r="B188" s="199" t="s">
        <v>707</v>
      </c>
      <c r="C188" s="199" t="s">
        <v>820</v>
      </c>
      <c r="D188" s="199">
        <v>0</v>
      </c>
    </row>
    <row r="189" spans="1:4">
      <c r="A189" s="199" t="s">
        <v>752</v>
      </c>
      <c r="B189" s="199" t="s">
        <v>708</v>
      </c>
      <c r="C189" s="199" t="s">
        <v>821</v>
      </c>
      <c r="D189" s="199">
        <v>0</v>
      </c>
    </row>
    <row r="190" spans="1:4">
      <c r="A190" s="199" t="s">
        <v>752</v>
      </c>
      <c r="B190" s="199" t="s">
        <v>710</v>
      </c>
      <c r="C190" s="199" t="s">
        <v>821</v>
      </c>
      <c r="D190" s="199">
        <v>0</v>
      </c>
    </row>
    <row r="191" spans="1:4">
      <c r="A191" s="199" t="s">
        <v>752</v>
      </c>
      <c r="B191" s="199" t="s">
        <v>714</v>
      </c>
      <c r="C191" s="199" t="s">
        <v>822</v>
      </c>
      <c r="D191" s="199">
        <v>0</v>
      </c>
    </row>
    <row r="192" spans="1:4">
      <c r="A192" s="199" t="s">
        <v>752</v>
      </c>
      <c r="B192" s="199" t="s">
        <v>716</v>
      </c>
      <c r="C192" s="199" t="s">
        <v>823</v>
      </c>
      <c r="D192" s="199">
        <v>0</v>
      </c>
    </row>
    <row r="193" spans="1:4">
      <c r="A193" s="199" t="s">
        <v>752</v>
      </c>
      <c r="B193" s="199" t="s">
        <v>824</v>
      </c>
      <c r="C193" s="199" t="s">
        <v>625</v>
      </c>
      <c r="D193" s="204" t="s">
        <v>3</v>
      </c>
    </row>
    <row r="194" spans="1:4">
      <c r="A194" s="199" t="s">
        <v>752</v>
      </c>
      <c r="B194" s="199" t="s">
        <v>825</v>
      </c>
      <c r="C194" s="199" t="s">
        <v>627</v>
      </c>
      <c r="D194" s="204" t="s">
        <v>1</v>
      </c>
    </row>
    <row r="195" spans="1:4">
      <c r="A195" s="199" t="s">
        <v>752</v>
      </c>
      <c r="B195" s="199" t="s">
        <v>720</v>
      </c>
      <c r="C195" s="199" t="s">
        <v>629</v>
      </c>
      <c r="D195" s="204"/>
    </row>
    <row r="196" spans="1:4">
      <c r="A196" s="199" t="s">
        <v>752</v>
      </c>
      <c r="B196" s="199" t="s">
        <v>721</v>
      </c>
      <c r="C196" s="199" t="s">
        <v>631</v>
      </c>
      <c r="D196" s="204"/>
    </row>
    <row r="197" spans="1:4">
      <c r="A197" s="199" t="s">
        <v>752</v>
      </c>
      <c r="B197" s="199" t="s">
        <v>826</v>
      </c>
      <c r="C197" s="199" t="s">
        <v>746</v>
      </c>
      <c r="D197" s="199">
        <v>0</v>
      </c>
    </row>
    <row r="198" spans="1:4">
      <c r="A198" s="199" t="s">
        <v>752</v>
      </c>
      <c r="B198" s="199" t="s">
        <v>827</v>
      </c>
      <c r="C198" s="199" t="s">
        <v>635</v>
      </c>
      <c r="D198" s="204"/>
    </row>
    <row r="199" spans="1:4">
      <c r="A199" s="199" t="s">
        <v>752</v>
      </c>
      <c r="B199" s="199" t="s">
        <v>828</v>
      </c>
      <c r="C199" s="199" t="s">
        <v>829</v>
      </c>
      <c r="D199" s="199">
        <v>0</v>
      </c>
    </row>
    <row r="200" spans="1:4">
      <c r="A200" s="199" t="s">
        <v>752</v>
      </c>
      <c r="B200" s="199" t="s">
        <v>830</v>
      </c>
      <c r="C200" s="199" t="s">
        <v>960</v>
      </c>
      <c r="D200" s="199">
        <v>0</v>
      </c>
    </row>
    <row r="201" spans="1:4">
      <c r="A201" s="199" t="s">
        <v>752</v>
      </c>
      <c r="B201" s="199" t="s">
        <v>831</v>
      </c>
      <c r="C201" s="199" t="s">
        <v>832</v>
      </c>
      <c r="D201" s="199">
        <v>92</v>
      </c>
    </row>
    <row r="202" spans="1:4">
      <c r="A202" s="199" t="s">
        <v>752</v>
      </c>
      <c r="B202" s="199" t="s">
        <v>833</v>
      </c>
      <c r="C202" s="199" t="s">
        <v>834</v>
      </c>
      <c r="D202" s="199">
        <v>0</v>
      </c>
    </row>
    <row r="203" spans="1:4">
      <c r="A203" s="199" t="s">
        <v>752</v>
      </c>
      <c r="B203" s="199" t="s">
        <v>835</v>
      </c>
      <c r="C203" s="199" t="s">
        <v>836</v>
      </c>
      <c r="D203" s="199">
        <v>92</v>
      </c>
    </row>
    <row r="204" spans="1:4">
      <c r="A204" s="199" t="s">
        <v>752</v>
      </c>
      <c r="B204" s="199" t="s">
        <v>837</v>
      </c>
      <c r="C204" s="199" t="s">
        <v>838</v>
      </c>
      <c r="D204" s="199">
        <v>0</v>
      </c>
    </row>
    <row r="205" spans="1:4">
      <c r="A205" s="199" t="s">
        <v>752</v>
      </c>
      <c r="B205" s="199" t="s">
        <v>839</v>
      </c>
      <c r="C205" s="199" t="s">
        <v>840</v>
      </c>
      <c r="D205" s="204"/>
    </row>
    <row r="206" spans="1:4">
      <c r="A206" s="199" t="s">
        <v>752</v>
      </c>
      <c r="B206" s="199" t="s">
        <v>841</v>
      </c>
      <c r="C206" s="199" t="s">
        <v>961</v>
      </c>
      <c r="D206" s="199">
        <v>0</v>
      </c>
    </row>
    <row r="207" spans="1:4">
      <c r="A207" s="199" t="s">
        <v>752</v>
      </c>
      <c r="B207" s="199" t="s">
        <v>842</v>
      </c>
      <c r="C207" s="199" t="s">
        <v>843</v>
      </c>
      <c r="D207" s="199">
        <v>0</v>
      </c>
    </row>
    <row r="208" spans="1:4">
      <c r="A208" s="199" t="s">
        <v>752</v>
      </c>
      <c r="B208" s="199" t="s">
        <v>844</v>
      </c>
      <c r="C208" s="199" t="s">
        <v>845</v>
      </c>
      <c r="D208" s="199">
        <v>0</v>
      </c>
    </row>
    <row r="209" spans="1:4">
      <c r="A209" s="199" t="s">
        <v>752</v>
      </c>
      <c r="B209" s="199" t="s">
        <v>846</v>
      </c>
      <c r="C209" s="199" t="s">
        <v>847</v>
      </c>
      <c r="D209" s="199">
        <v>0</v>
      </c>
    </row>
    <row r="210" spans="1:4">
      <c r="A210" s="199" t="s">
        <v>752</v>
      </c>
      <c r="B210" s="199" t="s">
        <v>848</v>
      </c>
      <c r="C210" s="199" t="s">
        <v>962</v>
      </c>
      <c r="D210" s="199">
        <v>0</v>
      </c>
    </row>
    <row r="211" spans="1:4">
      <c r="A211" s="199" t="s">
        <v>752</v>
      </c>
      <c r="B211" s="199" t="s">
        <v>849</v>
      </c>
      <c r="C211" s="199" t="s">
        <v>850</v>
      </c>
      <c r="D211" s="199">
        <v>0</v>
      </c>
    </row>
    <row r="212" spans="1:4">
      <c r="A212" s="199" t="s">
        <v>851</v>
      </c>
      <c r="B212" s="199" t="s">
        <v>581</v>
      </c>
      <c r="C212" s="199" t="s">
        <v>582</v>
      </c>
      <c r="D212" s="204"/>
    </row>
    <row r="213" spans="1:4">
      <c r="A213" s="199" t="s">
        <v>851</v>
      </c>
      <c r="B213" s="199" t="s">
        <v>583</v>
      </c>
      <c r="C213" s="199" t="s">
        <v>584</v>
      </c>
      <c r="D213" s="204"/>
    </row>
    <row r="214" spans="1:4">
      <c r="A214" s="199" t="s">
        <v>851</v>
      </c>
      <c r="B214" s="199" t="s">
        <v>585</v>
      </c>
      <c r="C214" s="199" t="s">
        <v>586</v>
      </c>
      <c r="D214" s="204"/>
    </row>
    <row r="215" spans="1:4">
      <c r="A215" s="199" t="s">
        <v>851</v>
      </c>
      <c r="B215" s="199" t="s">
        <v>753</v>
      </c>
      <c r="C215" s="199" t="s">
        <v>754</v>
      </c>
      <c r="D215" s="199">
        <v>78</v>
      </c>
    </row>
    <row r="216" spans="1:4">
      <c r="A216" s="199" t="s">
        <v>851</v>
      </c>
      <c r="B216" s="199" t="s">
        <v>757</v>
      </c>
      <c r="C216" s="199" t="s">
        <v>758</v>
      </c>
      <c r="D216" s="199">
        <v>0</v>
      </c>
    </row>
    <row r="217" spans="1:4">
      <c r="A217" s="199" t="s">
        <v>851</v>
      </c>
      <c r="B217" s="199" t="s">
        <v>759</v>
      </c>
      <c r="C217" s="199" t="s">
        <v>760</v>
      </c>
      <c r="D217" s="199">
        <v>0</v>
      </c>
    </row>
    <row r="218" spans="1:4">
      <c r="A218" s="199" t="s">
        <v>851</v>
      </c>
      <c r="B218" s="199" t="s">
        <v>761</v>
      </c>
      <c r="C218" s="199" t="s">
        <v>762</v>
      </c>
      <c r="D218" s="199">
        <v>0</v>
      </c>
    </row>
    <row r="219" spans="1:4">
      <c r="A219" s="199" t="s">
        <v>851</v>
      </c>
      <c r="B219" s="199" t="s">
        <v>763</v>
      </c>
      <c r="C219" s="199" t="s">
        <v>764</v>
      </c>
      <c r="D219" s="199">
        <v>0</v>
      </c>
    </row>
    <row r="220" spans="1:4">
      <c r="A220" s="199" t="s">
        <v>851</v>
      </c>
      <c r="B220" s="199" t="s">
        <v>765</v>
      </c>
      <c r="C220" s="199" t="s">
        <v>766</v>
      </c>
      <c r="D220" s="199">
        <v>0</v>
      </c>
    </row>
    <row r="221" spans="1:4">
      <c r="A221" s="199" t="s">
        <v>851</v>
      </c>
      <c r="B221" s="199" t="s">
        <v>767</v>
      </c>
      <c r="C221" s="199" t="s">
        <v>768</v>
      </c>
      <c r="D221" s="199">
        <v>0</v>
      </c>
    </row>
    <row r="222" spans="1:4">
      <c r="A222" s="199" t="s">
        <v>851</v>
      </c>
      <c r="B222" s="199" t="s">
        <v>607</v>
      </c>
      <c r="C222" s="199" t="s">
        <v>608</v>
      </c>
      <c r="D222" s="199">
        <v>0</v>
      </c>
    </row>
    <row r="223" spans="1:4">
      <c r="A223" s="199" t="s">
        <v>851</v>
      </c>
      <c r="B223" s="199" t="s">
        <v>771</v>
      </c>
      <c r="C223" s="199" t="s">
        <v>772</v>
      </c>
      <c r="D223" s="199">
        <v>0</v>
      </c>
    </row>
    <row r="224" spans="1:4">
      <c r="A224" s="199" t="s">
        <v>851</v>
      </c>
      <c r="B224" s="199" t="s">
        <v>774</v>
      </c>
      <c r="C224" s="199" t="s">
        <v>610</v>
      </c>
      <c r="D224" s="199">
        <v>0</v>
      </c>
    </row>
    <row r="225" spans="1:4">
      <c r="A225" s="199" t="s">
        <v>851</v>
      </c>
      <c r="B225" s="199" t="s">
        <v>775</v>
      </c>
      <c r="C225" s="199" t="s">
        <v>610</v>
      </c>
      <c r="D225" s="199">
        <v>0</v>
      </c>
    </row>
    <row r="226" spans="1:4">
      <c r="A226" s="199" t="s">
        <v>851</v>
      </c>
      <c r="B226" s="199" t="s">
        <v>776</v>
      </c>
      <c r="C226" s="199" t="s">
        <v>610</v>
      </c>
      <c r="D226" s="199">
        <v>0</v>
      </c>
    </row>
    <row r="227" spans="1:4">
      <c r="A227" s="199" t="s">
        <v>851</v>
      </c>
      <c r="B227" s="199" t="s">
        <v>777</v>
      </c>
      <c r="C227" s="199" t="s">
        <v>610</v>
      </c>
      <c r="D227" s="199">
        <v>0</v>
      </c>
    </row>
    <row r="228" spans="1:4">
      <c r="A228" s="199" t="s">
        <v>851</v>
      </c>
      <c r="B228" s="199" t="s">
        <v>778</v>
      </c>
      <c r="C228" s="199" t="s">
        <v>610</v>
      </c>
      <c r="D228" s="199">
        <v>0</v>
      </c>
    </row>
    <row r="229" spans="1:4">
      <c r="A229" s="199" t="s">
        <v>851</v>
      </c>
      <c r="B229" s="199" t="s">
        <v>779</v>
      </c>
      <c r="C229" s="199" t="s">
        <v>610</v>
      </c>
      <c r="D229" s="199">
        <v>0</v>
      </c>
    </row>
    <row r="230" spans="1:4">
      <c r="A230" s="199" t="s">
        <v>851</v>
      </c>
      <c r="B230" s="199" t="s">
        <v>620</v>
      </c>
      <c r="C230" s="199" t="s">
        <v>852</v>
      </c>
      <c r="D230" s="199">
        <v>0</v>
      </c>
    </row>
    <row r="231" spans="1:4">
      <c r="A231" s="199" t="s">
        <v>851</v>
      </c>
      <c r="B231" s="199" t="s">
        <v>853</v>
      </c>
      <c r="C231" s="199" t="s">
        <v>854</v>
      </c>
      <c r="D231" s="199">
        <v>0</v>
      </c>
    </row>
    <row r="232" spans="1:4">
      <c r="A232" s="199" t="s">
        <v>851</v>
      </c>
      <c r="B232" s="199" t="s">
        <v>855</v>
      </c>
      <c r="C232" s="199" t="s">
        <v>856</v>
      </c>
      <c r="D232" s="199">
        <v>0</v>
      </c>
    </row>
    <row r="233" spans="1:4">
      <c r="A233" s="199" t="s">
        <v>851</v>
      </c>
      <c r="B233" s="199" t="s">
        <v>857</v>
      </c>
      <c r="C233" s="199" t="s">
        <v>858</v>
      </c>
      <c r="D233" s="199">
        <v>0</v>
      </c>
    </row>
    <row r="234" spans="1:4">
      <c r="A234" s="199" t="s">
        <v>851</v>
      </c>
      <c r="B234" s="199" t="s">
        <v>859</v>
      </c>
      <c r="C234" s="199" t="s">
        <v>860</v>
      </c>
      <c r="D234" s="199">
        <v>0</v>
      </c>
    </row>
    <row r="235" spans="1:4">
      <c r="A235" s="199" t="s">
        <v>851</v>
      </c>
      <c r="B235" s="199" t="s">
        <v>861</v>
      </c>
      <c r="C235" s="199" t="s">
        <v>862</v>
      </c>
      <c r="D235" s="199">
        <v>0</v>
      </c>
    </row>
    <row r="236" spans="1:4">
      <c r="A236" s="199" t="s">
        <v>851</v>
      </c>
      <c r="B236" s="199" t="s">
        <v>863</v>
      </c>
      <c r="C236" s="199" t="s">
        <v>864</v>
      </c>
      <c r="D236" s="199">
        <v>0</v>
      </c>
    </row>
    <row r="237" spans="1:4">
      <c r="A237" s="199" t="s">
        <v>851</v>
      </c>
      <c r="B237" s="199" t="s">
        <v>622</v>
      </c>
      <c r="C237" s="199" t="s">
        <v>782</v>
      </c>
      <c r="D237" s="199">
        <v>0</v>
      </c>
    </row>
    <row r="238" spans="1:4">
      <c r="A238" s="199" t="s">
        <v>851</v>
      </c>
      <c r="B238" s="199" t="s">
        <v>865</v>
      </c>
      <c r="C238" s="199" t="s">
        <v>866</v>
      </c>
      <c r="D238" s="199">
        <v>0</v>
      </c>
    </row>
    <row r="239" spans="1:4">
      <c r="A239" s="199" t="s">
        <v>851</v>
      </c>
      <c r="B239" s="199" t="s">
        <v>867</v>
      </c>
      <c r="C239" s="199" t="s">
        <v>868</v>
      </c>
      <c r="D239" s="199">
        <v>0</v>
      </c>
    </row>
    <row r="240" spans="1:4">
      <c r="A240" s="199" t="s">
        <v>851</v>
      </c>
      <c r="B240" s="199" t="s">
        <v>869</v>
      </c>
      <c r="C240" s="199" t="s">
        <v>870</v>
      </c>
      <c r="D240" s="199">
        <v>0</v>
      </c>
    </row>
    <row r="241" spans="1:4">
      <c r="A241" s="199" t="s">
        <v>851</v>
      </c>
      <c r="B241" s="199" t="s">
        <v>871</v>
      </c>
      <c r="C241" s="199" t="s">
        <v>872</v>
      </c>
      <c r="D241" s="199">
        <v>0</v>
      </c>
    </row>
    <row r="242" spans="1:4">
      <c r="A242" s="199" t="s">
        <v>851</v>
      </c>
      <c r="B242" s="199" t="s">
        <v>873</v>
      </c>
      <c r="C242" s="199" t="s">
        <v>874</v>
      </c>
      <c r="D242" s="199">
        <v>0</v>
      </c>
    </row>
    <row r="243" spans="1:4">
      <c r="A243" s="199" t="s">
        <v>851</v>
      </c>
      <c r="B243" s="199" t="s">
        <v>875</v>
      </c>
      <c r="C243" s="199" t="s">
        <v>876</v>
      </c>
      <c r="D243" s="199">
        <v>0</v>
      </c>
    </row>
    <row r="244" spans="1:4">
      <c r="A244" s="199" t="s">
        <v>851</v>
      </c>
      <c r="B244" s="199" t="s">
        <v>783</v>
      </c>
      <c r="C244" s="199" t="s">
        <v>784</v>
      </c>
      <c r="D244" s="199">
        <v>0</v>
      </c>
    </row>
    <row r="245" spans="1:4">
      <c r="A245" s="199" t="s">
        <v>851</v>
      </c>
      <c r="B245" s="199" t="s">
        <v>877</v>
      </c>
      <c r="C245" s="199" t="s">
        <v>878</v>
      </c>
      <c r="D245" s="199">
        <v>0</v>
      </c>
    </row>
    <row r="246" spans="1:4">
      <c r="A246" s="199" t="s">
        <v>851</v>
      </c>
      <c r="B246" s="199" t="s">
        <v>879</v>
      </c>
      <c r="C246" s="199" t="s">
        <v>880</v>
      </c>
      <c r="D246" s="199">
        <v>0</v>
      </c>
    </row>
    <row r="247" spans="1:4">
      <c r="A247" s="199" t="s">
        <v>851</v>
      </c>
      <c r="B247" s="199" t="s">
        <v>881</v>
      </c>
      <c r="C247" s="199" t="s">
        <v>882</v>
      </c>
      <c r="D247" s="199">
        <v>0</v>
      </c>
    </row>
    <row r="248" spans="1:4">
      <c r="A248" s="199" t="s">
        <v>851</v>
      </c>
      <c r="B248" s="199" t="s">
        <v>883</v>
      </c>
      <c r="C248" s="199" t="s">
        <v>884</v>
      </c>
      <c r="D248" s="199">
        <v>0</v>
      </c>
    </row>
    <row r="249" spans="1:4">
      <c r="A249" s="199" t="s">
        <v>851</v>
      </c>
      <c r="B249" s="199" t="s">
        <v>885</v>
      </c>
      <c r="C249" s="199" t="s">
        <v>886</v>
      </c>
      <c r="D249" s="199">
        <v>0</v>
      </c>
    </row>
    <row r="250" spans="1:4">
      <c r="A250" s="199" t="s">
        <v>851</v>
      </c>
      <c r="B250" s="199" t="s">
        <v>887</v>
      </c>
      <c r="C250" s="199" t="s">
        <v>888</v>
      </c>
      <c r="D250" s="199">
        <v>0</v>
      </c>
    </row>
    <row r="251" spans="1:4">
      <c r="A251" s="199" t="s">
        <v>851</v>
      </c>
      <c r="B251" s="199" t="s">
        <v>889</v>
      </c>
      <c r="C251" s="199" t="s">
        <v>890</v>
      </c>
      <c r="D251" s="199">
        <v>14</v>
      </c>
    </row>
    <row r="252" spans="1:4">
      <c r="A252" s="199" t="s">
        <v>851</v>
      </c>
      <c r="B252" s="199" t="s">
        <v>891</v>
      </c>
      <c r="C252" s="199" t="s">
        <v>892</v>
      </c>
      <c r="D252" s="199">
        <v>14</v>
      </c>
    </row>
    <row r="253" spans="1:4">
      <c r="A253" s="199" t="s">
        <v>851</v>
      </c>
      <c r="B253" s="199" t="s">
        <v>893</v>
      </c>
      <c r="C253" s="199" t="s">
        <v>894</v>
      </c>
      <c r="D253" s="199">
        <v>14</v>
      </c>
    </row>
    <row r="254" spans="1:4">
      <c r="A254" s="199" t="s">
        <v>851</v>
      </c>
      <c r="B254" s="199" t="s">
        <v>895</v>
      </c>
      <c r="C254" s="199" t="s">
        <v>896</v>
      </c>
      <c r="D254" s="199">
        <v>14</v>
      </c>
    </row>
    <row r="255" spans="1:4">
      <c r="A255" s="199" t="s">
        <v>851</v>
      </c>
      <c r="B255" s="199" t="s">
        <v>897</v>
      </c>
      <c r="C255" s="199" t="s">
        <v>898</v>
      </c>
      <c r="D255" s="199">
        <v>14</v>
      </c>
    </row>
    <row r="256" spans="1:4">
      <c r="A256" s="199" t="s">
        <v>851</v>
      </c>
      <c r="B256" s="199" t="s">
        <v>899</v>
      </c>
      <c r="C256" s="199" t="s">
        <v>900</v>
      </c>
      <c r="D256" s="199">
        <v>8</v>
      </c>
    </row>
    <row r="257" spans="1:4">
      <c r="A257" s="199" t="s">
        <v>851</v>
      </c>
      <c r="B257" s="199" t="s">
        <v>901</v>
      </c>
      <c r="C257" s="199" t="s">
        <v>902</v>
      </c>
      <c r="D257" s="199">
        <v>78</v>
      </c>
    </row>
    <row r="258" spans="1:4">
      <c r="A258" s="199" t="s">
        <v>851</v>
      </c>
      <c r="B258" s="199" t="s">
        <v>903</v>
      </c>
      <c r="C258" s="199" t="s">
        <v>963</v>
      </c>
      <c r="D258" s="199">
        <v>0</v>
      </c>
    </row>
    <row r="259" spans="1:4">
      <c r="A259" s="199" t="s">
        <v>851</v>
      </c>
      <c r="B259" s="199" t="s">
        <v>904</v>
      </c>
      <c r="C259" s="199" t="s">
        <v>964</v>
      </c>
      <c r="D259" s="199">
        <v>0</v>
      </c>
    </row>
    <row r="260" spans="1:4">
      <c r="A260" s="199" t="s">
        <v>851</v>
      </c>
      <c r="B260" s="199" t="s">
        <v>905</v>
      </c>
      <c r="C260" s="199" t="s">
        <v>965</v>
      </c>
      <c r="D260" s="199">
        <v>0</v>
      </c>
    </row>
    <row r="261" spans="1:4">
      <c r="A261" s="199" t="s">
        <v>851</v>
      </c>
      <c r="B261" s="199" t="s">
        <v>906</v>
      </c>
      <c r="C261" s="199" t="s">
        <v>966</v>
      </c>
      <c r="D261" s="199">
        <v>0</v>
      </c>
    </row>
    <row r="262" spans="1:4">
      <c r="A262" s="199" t="s">
        <v>851</v>
      </c>
      <c r="B262" s="199" t="s">
        <v>907</v>
      </c>
      <c r="C262" s="199" t="s">
        <v>967</v>
      </c>
      <c r="D262" s="199">
        <v>0</v>
      </c>
    </row>
    <row r="263" spans="1:4">
      <c r="A263" s="199" t="s">
        <v>851</v>
      </c>
      <c r="B263" s="199" t="s">
        <v>908</v>
      </c>
      <c r="C263" s="199" t="s">
        <v>968</v>
      </c>
      <c r="D263" s="199">
        <v>0</v>
      </c>
    </row>
    <row r="264" spans="1:4">
      <c r="A264" s="199" t="s">
        <v>851</v>
      </c>
      <c r="B264" s="199" t="s">
        <v>969</v>
      </c>
      <c r="C264" s="199" t="s">
        <v>970</v>
      </c>
      <c r="D264" s="199">
        <v>0</v>
      </c>
    </row>
    <row r="265" spans="1:4">
      <c r="A265" s="199" t="s">
        <v>851</v>
      </c>
      <c r="B265" s="199" t="s">
        <v>909</v>
      </c>
      <c r="C265" s="199" t="s">
        <v>910</v>
      </c>
      <c r="D265" s="204"/>
    </row>
    <row r="266" spans="1:4">
      <c r="A266" s="199" t="s">
        <v>851</v>
      </c>
      <c r="B266" s="199" t="s">
        <v>911</v>
      </c>
      <c r="C266" s="199" t="s">
        <v>910</v>
      </c>
      <c r="D266" s="204"/>
    </row>
    <row r="267" spans="1:4">
      <c r="A267" s="199" t="s">
        <v>851</v>
      </c>
      <c r="B267" s="199" t="s">
        <v>912</v>
      </c>
      <c r="C267" s="199" t="s">
        <v>910</v>
      </c>
      <c r="D267" s="204"/>
    </row>
    <row r="268" spans="1:4">
      <c r="A268" s="199" t="s">
        <v>851</v>
      </c>
      <c r="B268" s="199" t="s">
        <v>913</v>
      </c>
      <c r="C268" s="199" t="s">
        <v>910</v>
      </c>
      <c r="D268" s="204"/>
    </row>
    <row r="269" spans="1:4">
      <c r="A269" s="199" t="s">
        <v>851</v>
      </c>
      <c r="B269" s="199" t="s">
        <v>914</v>
      </c>
      <c r="C269" s="199" t="s">
        <v>910</v>
      </c>
      <c r="D269" s="204"/>
    </row>
    <row r="270" spans="1:4">
      <c r="A270" s="199" t="s">
        <v>851</v>
      </c>
      <c r="B270" s="199" t="s">
        <v>915</v>
      </c>
      <c r="C270" s="199" t="s">
        <v>910</v>
      </c>
      <c r="D270" s="204"/>
    </row>
    <row r="271" spans="1:4">
      <c r="A271" s="199" t="s">
        <v>851</v>
      </c>
      <c r="B271" s="199" t="s">
        <v>666</v>
      </c>
      <c r="C271" s="199" t="s">
        <v>971</v>
      </c>
      <c r="D271" s="199">
        <v>0</v>
      </c>
    </row>
    <row r="272" spans="1:4">
      <c r="A272" s="199" t="s">
        <v>851</v>
      </c>
      <c r="B272" s="199" t="s">
        <v>668</v>
      </c>
      <c r="C272" s="199" t="s">
        <v>972</v>
      </c>
      <c r="D272" s="199">
        <v>0</v>
      </c>
    </row>
    <row r="273" spans="1:4">
      <c r="A273" s="199" t="s">
        <v>851</v>
      </c>
      <c r="B273" s="199" t="s">
        <v>670</v>
      </c>
      <c r="C273" s="199" t="s">
        <v>973</v>
      </c>
      <c r="D273" s="199">
        <v>0</v>
      </c>
    </row>
    <row r="274" spans="1:4">
      <c r="A274" s="199" t="s">
        <v>851</v>
      </c>
      <c r="B274" s="199" t="s">
        <v>672</v>
      </c>
      <c r="C274" s="199" t="s">
        <v>974</v>
      </c>
      <c r="D274" s="199">
        <v>0</v>
      </c>
    </row>
    <row r="275" spans="1:4">
      <c r="A275" s="199" t="s">
        <v>851</v>
      </c>
      <c r="B275" s="199" t="s">
        <v>674</v>
      </c>
      <c r="C275" s="199" t="s">
        <v>975</v>
      </c>
      <c r="D275" s="199">
        <v>0</v>
      </c>
    </row>
    <row r="276" spans="1:4">
      <c r="A276" s="199" t="s">
        <v>851</v>
      </c>
      <c r="B276" s="199" t="s">
        <v>650</v>
      </c>
      <c r="C276" s="199" t="s">
        <v>976</v>
      </c>
      <c r="D276" s="199">
        <v>0</v>
      </c>
    </row>
    <row r="277" spans="1:4">
      <c r="A277" s="199" t="s">
        <v>851</v>
      </c>
      <c r="B277" s="199" t="s">
        <v>652</v>
      </c>
      <c r="C277" s="199" t="s">
        <v>916</v>
      </c>
      <c r="D277" s="199">
        <v>0</v>
      </c>
    </row>
    <row r="278" spans="1:4">
      <c r="A278" s="199" t="s">
        <v>851</v>
      </c>
      <c r="B278" s="199" t="s">
        <v>917</v>
      </c>
      <c r="C278" s="199" t="s">
        <v>918</v>
      </c>
      <c r="D278" s="199">
        <v>0</v>
      </c>
    </row>
    <row r="279" spans="1:4">
      <c r="A279" s="199" t="s">
        <v>851</v>
      </c>
      <c r="B279" s="199" t="s">
        <v>919</v>
      </c>
      <c r="C279" s="199" t="s">
        <v>920</v>
      </c>
      <c r="D279" s="199">
        <v>0</v>
      </c>
    </row>
    <row r="280" spans="1:4">
      <c r="A280" s="199" t="s">
        <v>851</v>
      </c>
      <c r="B280" s="199" t="s">
        <v>921</v>
      </c>
      <c r="C280" s="199" t="s">
        <v>922</v>
      </c>
      <c r="D280" s="199">
        <v>0</v>
      </c>
    </row>
    <row r="281" spans="1:4">
      <c r="A281" s="199" t="s">
        <v>851</v>
      </c>
      <c r="B281" s="199" t="s">
        <v>923</v>
      </c>
      <c r="C281" s="199" t="s">
        <v>924</v>
      </c>
      <c r="D281" s="199">
        <v>0</v>
      </c>
    </row>
    <row r="282" spans="1:4">
      <c r="A282" s="199" t="s">
        <v>851</v>
      </c>
      <c r="B282" s="199" t="s">
        <v>925</v>
      </c>
      <c r="C282" s="199" t="s">
        <v>926</v>
      </c>
      <c r="D282" s="199">
        <v>0</v>
      </c>
    </row>
    <row r="283" spans="1:4">
      <c r="A283" s="199" t="s">
        <v>851</v>
      </c>
      <c r="B283" s="199" t="s">
        <v>927</v>
      </c>
      <c r="C283" s="199" t="s">
        <v>928</v>
      </c>
      <c r="D283" s="199">
        <v>0</v>
      </c>
    </row>
    <row r="284" spans="1:4">
      <c r="A284" s="199" t="s">
        <v>851</v>
      </c>
      <c r="B284" s="199" t="s">
        <v>800</v>
      </c>
      <c r="C284" s="199" t="s">
        <v>929</v>
      </c>
      <c r="D284" s="199">
        <v>0</v>
      </c>
    </row>
    <row r="285" spans="1:4">
      <c r="A285" s="199" t="s">
        <v>851</v>
      </c>
      <c r="B285" s="199" t="s">
        <v>930</v>
      </c>
      <c r="C285" s="199" t="s">
        <v>931</v>
      </c>
      <c r="D285" s="199">
        <v>0</v>
      </c>
    </row>
    <row r="286" spans="1:4">
      <c r="A286" s="199" t="s">
        <v>851</v>
      </c>
      <c r="B286" s="199" t="s">
        <v>690</v>
      </c>
      <c r="C286" s="199" t="s">
        <v>818</v>
      </c>
      <c r="D286" s="199">
        <v>0</v>
      </c>
    </row>
    <row r="287" spans="1:4">
      <c r="A287" s="199" t="s">
        <v>851</v>
      </c>
      <c r="B287" s="199" t="s">
        <v>692</v>
      </c>
      <c r="C287" s="199" t="s">
        <v>932</v>
      </c>
      <c r="D287" s="199">
        <v>0</v>
      </c>
    </row>
    <row r="288" spans="1:4">
      <c r="A288" s="199" t="s">
        <v>977</v>
      </c>
      <c r="B288" s="199" t="s">
        <v>581</v>
      </c>
      <c r="C288" s="199" t="s">
        <v>582</v>
      </c>
      <c r="D288" s="204"/>
    </row>
    <row r="289" spans="1:4">
      <c r="A289" s="199" t="s">
        <v>977</v>
      </c>
      <c r="B289" s="199" t="s">
        <v>583</v>
      </c>
      <c r="C289" s="199" t="s">
        <v>584</v>
      </c>
      <c r="D289" s="204"/>
    </row>
    <row r="290" spans="1:4">
      <c r="A290" s="199" t="s">
        <v>977</v>
      </c>
      <c r="B290" s="199" t="s">
        <v>585</v>
      </c>
      <c r="C290" s="199" t="s">
        <v>586</v>
      </c>
      <c r="D290" s="204"/>
    </row>
    <row r="291" spans="1:4">
      <c r="A291" s="199" t="s">
        <v>977</v>
      </c>
      <c r="B291" s="199" t="s">
        <v>978</v>
      </c>
      <c r="C291" s="199" t="s">
        <v>979</v>
      </c>
      <c r="D291" s="199">
        <v>103</v>
      </c>
    </row>
    <row r="292" spans="1:4">
      <c r="A292" s="199" t="s">
        <v>977</v>
      </c>
      <c r="B292" s="199" t="s">
        <v>757</v>
      </c>
      <c r="C292" s="199" t="s">
        <v>758</v>
      </c>
      <c r="D292" s="199">
        <v>0</v>
      </c>
    </row>
    <row r="293" spans="1:4">
      <c r="A293" s="199" t="s">
        <v>977</v>
      </c>
      <c r="B293" s="199" t="s">
        <v>759</v>
      </c>
      <c r="C293" s="199" t="s">
        <v>760</v>
      </c>
      <c r="D293" s="199">
        <v>0</v>
      </c>
    </row>
    <row r="294" spans="1:4">
      <c r="A294" s="199" t="s">
        <v>977</v>
      </c>
      <c r="B294" s="199" t="s">
        <v>761</v>
      </c>
      <c r="C294" s="199" t="s">
        <v>762</v>
      </c>
      <c r="D294" s="199">
        <v>0</v>
      </c>
    </row>
    <row r="295" spans="1:4">
      <c r="A295" s="199" t="s">
        <v>977</v>
      </c>
      <c r="B295" s="199" t="s">
        <v>763</v>
      </c>
      <c r="C295" s="199" t="s">
        <v>764</v>
      </c>
      <c r="D295" s="199">
        <v>0</v>
      </c>
    </row>
    <row r="296" spans="1:4">
      <c r="A296" s="199" t="s">
        <v>977</v>
      </c>
      <c r="B296" s="199" t="s">
        <v>765</v>
      </c>
      <c r="C296" s="199" t="s">
        <v>766</v>
      </c>
      <c r="D296" s="199">
        <v>0</v>
      </c>
    </row>
    <row r="297" spans="1:4">
      <c r="A297" s="199" t="s">
        <v>977</v>
      </c>
      <c r="B297" s="199" t="s">
        <v>767</v>
      </c>
      <c r="C297" s="199" t="s">
        <v>768</v>
      </c>
      <c r="D297" s="199">
        <v>0</v>
      </c>
    </row>
    <row r="298" spans="1:4">
      <c r="A298" s="199" t="s">
        <v>977</v>
      </c>
      <c r="B298" s="199" t="s">
        <v>769</v>
      </c>
      <c r="C298" s="199" t="s">
        <v>770</v>
      </c>
      <c r="D298" s="199">
        <v>0</v>
      </c>
    </row>
    <row r="299" spans="1:4">
      <c r="A299" s="199" t="s">
        <v>977</v>
      </c>
      <c r="B299" s="199" t="s">
        <v>607</v>
      </c>
      <c r="C299" s="199" t="s">
        <v>980</v>
      </c>
      <c r="D299" s="199">
        <v>0</v>
      </c>
    </row>
    <row r="300" spans="1:4">
      <c r="A300" s="199" t="s">
        <v>977</v>
      </c>
      <c r="B300" s="199" t="s">
        <v>981</v>
      </c>
      <c r="C300" s="199" t="s">
        <v>982</v>
      </c>
      <c r="D300" s="199">
        <v>0</v>
      </c>
    </row>
    <row r="301" spans="1:4">
      <c r="A301" s="199" t="s">
        <v>977</v>
      </c>
      <c r="B301" s="199" t="s">
        <v>983</v>
      </c>
      <c r="C301" s="199" t="s">
        <v>984</v>
      </c>
      <c r="D301" s="199">
        <v>0</v>
      </c>
    </row>
    <row r="302" spans="1:4">
      <c r="A302" s="199" t="s">
        <v>977</v>
      </c>
      <c r="B302" s="199" t="s">
        <v>774</v>
      </c>
      <c r="C302" s="199" t="s">
        <v>610</v>
      </c>
      <c r="D302" s="199">
        <v>0</v>
      </c>
    </row>
    <row r="303" spans="1:4">
      <c r="A303" s="199" t="s">
        <v>977</v>
      </c>
      <c r="B303" s="199" t="s">
        <v>775</v>
      </c>
      <c r="C303" s="199" t="s">
        <v>610</v>
      </c>
      <c r="D303" s="199">
        <v>0</v>
      </c>
    </row>
    <row r="304" spans="1:4">
      <c r="A304" s="199" t="s">
        <v>977</v>
      </c>
      <c r="B304" s="199" t="s">
        <v>776</v>
      </c>
      <c r="C304" s="199" t="s">
        <v>610</v>
      </c>
      <c r="D304" s="199">
        <v>0</v>
      </c>
    </row>
    <row r="305" spans="1:4">
      <c r="A305" s="199" t="s">
        <v>977</v>
      </c>
      <c r="B305" s="199" t="s">
        <v>777</v>
      </c>
      <c r="C305" s="199" t="s">
        <v>610</v>
      </c>
      <c r="D305" s="199">
        <v>0</v>
      </c>
    </row>
    <row r="306" spans="1:4">
      <c r="A306" s="199" t="s">
        <v>977</v>
      </c>
      <c r="B306" s="199" t="s">
        <v>778</v>
      </c>
      <c r="C306" s="199" t="s">
        <v>610</v>
      </c>
      <c r="D306" s="199">
        <v>0</v>
      </c>
    </row>
    <row r="307" spans="1:4">
      <c r="A307" s="199" t="s">
        <v>977</v>
      </c>
      <c r="B307" s="199" t="s">
        <v>779</v>
      </c>
      <c r="C307" s="199" t="s">
        <v>610</v>
      </c>
      <c r="D307" s="199">
        <v>0</v>
      </c>
    </row>
    <row r="308" spans="1:4">
      <c r="A308" s="199" t="s">
        <v>977</v>
      </c>
      <c r="B308" s="199" t="s">
        <v>780</v>
      </c>
      <c r="C308" s="199" t="s">
        <v>610</v>
      </c>
      <c r="D308" s="199">
        <v>0</v>
      </c>
    </row>
    <row r="309" spans="1:4">
      <c r="A309" s="199" t="s">
        <v>977</v>
      </c>
      <c r="B309" s="199" t="s">
        <v>620</v>
      </c>
      <c r="C309" s="199" t="s">
        <v>610</v>
      </c>
      <c r="D309" s="199">
        <v>0</v>
      </c>
    </row>
    <row r="310" spans="1:4">
      <c r="A310" s="199" t="s">
        <v>977</v>
      </c>
      <c r="B310" s="199" t="s">
        <v>985</v>
      </c>
      <c r="C310" s="199" t="s">
        <v>852</v>
      </c>
      <c r="D310" s="199">
        <v>0</v>
      </c>
    </row>
    <row r="311" spans="1:4">
      <c r="A311" s="199" t="s">
        <v>977</v>
      </c>
      <c r="B311" s="199" t="s">
        <v>853</v>
      </c>
      <c r="C311" s="199" t="s">
        <v>854</v>
      </c>
      <c r="D311" s="199">
        <v>0</v>
      </c>
    </row>
    <row r="312" spans="1:4">
      <c r="A312" s="199" t="s">
        <v>977</v>
      </c>
      <c r="B312" s="199" t="s">
        <v>855</v>
      </c>
      <c r="C312" s="199" t="s">
        <v>856</v>
      </c>
      <c r="D312" s="199">
        <v>0</v>
      </c>
    </row>
    <row r="313" spans="1:4">
      <c r="A313" s="199" t="s">
        <v>977</v>
      </c>
      <c r="B313" s="199" t="s">
        <v>857</v>
      </c>
      <c r="C313" s="199" t="s">
        <v>858</v>
      </c>
      <c r="D313" s="199">
        <v>0</v>
      </c>
    </row>
    <row r="314" spans="1:4">
      <c r="A314" s="199" t="s">
        <v>977</v>
      </c>
      <c r="B314" s="199" t="s">
        <v>859</v>
      </c>
      <c r="C314" s="199" t="s">
        <v>860</v>
      </c>
      <c r="D314" s="199">
        <v>0</v>
      </c>
    </row>
    <row r="315" spans="1:4">
      <c r="A315" s="199" t="s">
        <v>977</v>
      </c>
      <c r="B315" s="199" t="s">
        <v>861</v>
      </c>
      <c r="C315" s="199" t="s">
        <v>862</v>
      </c>
      <c r="D315" s="199">
        <v>0</v>
      </c>
    </row>
    <row r="316" spans="1:4">
      <c r="A316" s="199" t="s">
        <v>977</v>
      </c>
      <c r="B316" s="199" t="s">
        <v>863</v>
      </c>
      <c r="C316" s="199" t="s">
        <v>864</v>
      </c>
      <c r="D316" s="199">
        <v>0</v>
      </c>
    </row>
    <row r="317" spans="1:4">
      <c r="A317" s="199" t="s">
        <v>977</v>
      </c>
      <c r="B317" s="199" t="s">
        <v>986</v>
      </c>
      <c r="C317" s="199" t="s">
        <v>987</v>
      </c>
      <c r="D317" s="199">
        <v>0</v>
      </c>
    </row>
    <row r="318" spans="1:4">
      <c r="A318" s="199" t="s">
        <v>977</v>
      </c>
      <c r="B318" s="199" t="s">
        <v>622</v>
      </c>
      <c r="C318" s="199" t="s">
        <v>988</v>
      </c>
      <c r="D318" s="199">
        <v>0</v>
      </c>
    </row>
    <row r="319" spans="1:4">
      <c r="A319" s="199" t="s">
        <v>977</v>
      </c>
      <c r="B319" s="199" t="s">
        <v>989</v>
      </c>
      <c r="C319" s="199" t="s">
        <v>990</v>
      </c>
      <c r="D319" s="199">
        <v>0</v>
      </c>
    </row>
    <row r="320" spans="1:4">
      <c r="A320" s="199" t="s">
        <v>977</v>
      </c>
      <c r="B320" s="199" t="s">
        <v>865</v>
      </c>
      <c r="C320" s="199" t="s">
        <v>866</v>
      </c>
      <c r="D320" s="199">
        <v>0</v>
      </c>
    </row>
    <row r="321" spans="1:4">
      <c r="A321" s="199" t="s">
        <v>977</v>
      </c>
      <c r="B321" s="199" t="s">
        <v>867</v>
      </c>
      <c r="C321" s="199" t="s">
        <v>868</v>
      </c>
      <c r="D321" s="199">
        <v>0</v>
      </c>
    </row>
    <row r="322" spans="1:4">
      <c r="A322" s="199" t="s">
        <v>977</v>
      </c>
      <c r="B322" s="199" t="s">
        <v>869</v>
      </c>
      <c r="C322" s="199" t="s">
        <v>870</v>
      </c>
      <c r="D322" s="199">
        <v>0</v>
      </c>
    </row>
    <row r="323" spans="1:4">
      <c r="A323" s="199" t="s">
        <v>977</v>
      </c>
      <c r="B323" s="199" t="s">
        <v>871</v>
      </c>
      <c r="C323" s="199" t="s">
        <v>872</v>
      </c>
      <c r="D323" s="199">
        <v>0</v>
      </c>
    </row>
    <row r="324" spans="1:4">
      <c r="A324" s="199" t="s">
        <v>977</v>
      </c>
      <c r="B324" s="199" t="s">
        <v>873</v>
      </c>
      <c r="C324" s="199" t="s">
        <v>874</v>
      </c>
      <c r="D324" s="199">
        <v>0</v>
      </c>
    </row>
    <row r="325" spans="1:4">
      <c r="A325" s="199" t="s">
        <v>977</v>
      </c>
      <c r="B325" s="199" t="s">
        <v>875</v>
      </c>
      <c r="C325" s="199" t="s">
        <v>876</v>
      </c>
      <c r="D325" s="199">
        <v>0</v>
      </c>
    </row>
    <row r="326" spans="1:4">
      <c r="A326" s="199" t="s">
        <v>977</v>
      </c>
      <c r="B326" s="199" t="s">
        <v>991</v>
      </c>
      <c r="C326" s="199" t="s">
        <v>992</v>
      </c>
      <c r="D326" s="199">
        <v>0</v>
      </c>
    </row>
    <row r="327" spans="1:4">
      <c r="A327" s="199" t="s">
        <v>977</v>
      </c>
      <c r="B327" s="199" t="s">
        <v>783</v>
      </c>
      <c r="C327" s="199" t="s">
        <v>784</v>
      </c>
      <c r="D327" s="199">
        <v>0</v>
      </c>
    </row>
    <row r="328" spans="1:4">
      <c r="A328" s="199" t="s">
        <v>977</v>
      </c>
      <c r="B328" s="199" t="s">
        <v>993</v>
      </c>
      <c r="C328" s="199" t="s">
        <v>994</v>
      </c>
      <c r="D328" s="199">
        <v>0</v>
      </c>
    </row>
    <row r="329" spans="1:4">
      <c r="A329" s="199" t="s">
        <v>977</v>
      </c>
      <c r="B329" s="199" t="s">
        <v>877</v>
      </c>
      <c r="C329" s="199" t="s">
        <v>878</v>
      </c>
      <c r="D329" s="199">
        <v>0</v>
      </c>
    </row>
    <row r="330" spans="1:4">
      <c r="A330" s="199" t="s">
        <v>977</v>
      </c>
      <c r="B330" s="199" t="s">
        <v>879</v>
      </c>
      <c r="C330" s="199" t="s">
        <v>880</v>
      </c>
      <c r="D330" s="199">
        <v>0</v>
      </c>
    </row>
    <row r="331" spans="1:4">
      <c r="A331" s="199" t="s">
        <v>977</v>
      </c>
      <c r="B331" s="199" t="s">
        <v>881</v>
      </c>
      <c r="C331" s="199" t="s">
        <v>882</v>
      </c>
      <c r="D331" s="199">
        <v>0</v>
      </c>
    </row>
    <row r="332" spans="1:4">
      <c r="A332" s="199" t="s">
        <v>977</v>
      </c>
      <c r="B332" s="199" t="s">
        <v>883</v>
      </c>
      <c r="C332" s="199" t="s">
        <v>884</v>
      </c>
      <c r="D332" s="199">
        <v>0</v>
      </c>
    </row>
    <row r="333" spans="1:4">
      <c r="A333" s="199" t="s">
        <v>977</v>
      </c>
      <c r="B333" s="199" t="s">
        <v>885</v>
      </c>
      <c r="C333" s="199" t="s">
        <v>886</v>
      </c>
      <c r="D333" s="199">
        <v>0</v>
      </c>
    </row>
    <row r="334" spans="1:4">
      <c r="A334" s="199" t="s">
        <v>977</v>
      </c>
      <c r="B334" s="199" t="s">
        <v>887</v>
      </c>
      <c r="C334" s="199" t="s">
        <v>888</v>
      </c>
      <c r="D334" s="199">
        <v>0</v>
      </c>
    </row>
    <row r="335" spans="1:4">
      <c r="A335" s="199" t="s">
        <v>977</v>
      </c>
      <c r="B335" s="199" t="s">
        <v>995</v>
      </c>
      <c r="C335" s="199" t="s">
        <v>996</v>
      </c>
      <c r="D335" s="199">
        <v>0</v>
      </c>
    </row>
    <row r="336" spans="1:4">
      <c r="A336" s="199" t="s">
        <v>977</v>
      </c>
      <c r="B336" s="199" t="s">
        <v>997</v>
      </c>
      <c r="C336" s="199" t="s">
        <v>998</v>
      </c>
      <c r="D336" s="199">
        <v>0</v>
      </c>
    </row>
    <row r="337" spans="1:4">
      <c r="A337" s="199" t="s">
        <v>977</v>
      </c>
      <c r="B337" s="199" t="s">
        <v>889</v>
      </c>
      <c r="C337" s="199" t="s">
        <v>890</v>
      </c>
      <c r="D337" s="199">
        <v>14</v>
      </c>
    </row>
    <row r="338" spans="1:4">
      <c r="A338" s="199" t="s">
        <v>977</v>
      </c>
      <c r="B338" s="199" t="s">
        <v>891</v>
      </c>
      <c r="C338" s="199" t="s">
        <v>892</v>
      </c>
      <c r="D338" s="199">
        <v>14</v>
      </c>
    </row>
    <row r="339" spans="1:4">
      <c r="A339" s="199" t="s">
        <v>977</v>
      </c>
      <c r="B339" s="199" t="s">
        <v>893</v>
      </c>
      <c r="C339" s="199" t="s">
        <v>894</v>
      </c>
      <c r="D339" s="199">
        <v>14</v>
      </c>
    </row>
    <row r="340" spans="1:4">
      <c r="A340" s="199" t="s">
        <v>977</v>
      </c>
      <c r="B340" s="199" t="s">
        <v>895</v>
      </c>
      <c r="C340" s="199" t="s">
        <v>896</v>
      </c>
      <c r="D340" s="199">
        <v>14</v>
      </c>
    </row>
    <row r="341" spans="1:4">
      <c r="A341" s="199" t="s">
        <v>977</v>
      </c>
      <c r="B341" s="199" t="s">
        <v>897</v>
      </c>
      <c r="C341" s="199" t="s">
        <v>898</v>
      </c>
      <c r="D341" s="199">
        <v>14</v>
      </c>
    </row>
    <row r="342" spans="1:4">
      <c r="A342" s="199" t="s">
        <v>977</v>
      </c>
      <c r="B342" s="199" t="s">
        <v>899</v>
      </c>
      <c r="C342" s="199" t="s">
        <v>900</v>
      </c>
      <c r="D342" s="199">
        <v>14</v>
      </c>
    </row>
    <row r="343" spans="1:4">
      <c r="A343" s="199" t="s">
        <v>977</v>
      </c>
      <c r="B343" s="199" t="s">
        <v>999</v>
      </c>
      <c r="C343" s="199" t="s">
        <v>1000</v>
      </c>
      <c r="D343" s="199">
        <v>14</v>
      </c>
    </row>
    <row r="344" spans="1:4">
      <c r="A344" s="199" t="s">
        <v>977</v>
      </c>
      <c r="B344" s="199" t="s">
        <v>901</v>
      </c>
      <c r="C344" s="199" t="s">
        <v>813</v>
      </c>
      <c r="D344" s="199">
        <v>5</v>
      </c>
    </row>
    <row r="345" spans="1:4">
      <c r="A345" s="199" t="s">
        <v>977</v>
      </c>
      <c r="B345" s="199" t="s">
        <v>1001</v>
      </c>
      <c r="C345" s="199" t="s">
        <v>1002</v>
      </c>
      <c r="D345" s="199">
        <v>103</v>
      </c>
    </row>
    <row r="346" spans="1:4">
      <c r="A346" s="199" t="s">
        <v>977</v>
      </c>
      <c r="B346" s="199" t="s">
        <v>903</v>
      </c>
      <c r="C346" s="199" t="s">
        <v>963</v>
      </c>
      <c r="D346" s="199">
        <v>0</v>
      </c>
    </row>
    <row r="347" spans="1:4">
      <c r="A347" s="199" t="s">
        <v>977</v>
      </c>
      <c r="B347" s="199" t="s">
        <v>904</v>
      </c>
      <c r="C347" s="199" t="s">
        <v>964</v>
      </c>
      <c r="D347" s="199">
        <v>0</v>
      </c>
    </row>
    <row r="348" spans="1:4">
      <c r="A348" s="199" t="s">
        <v>977</v>
      </c>
      <c r="B348" s="199" t="s">
        <v>905</v>
      </c>
      <c r="C348" s="199" t="s">
        <v>965</v>
      </c>
      <c r="D348" s="199">
        <v>0</v>
      </c>
    </row>
    <row r="349" spans="1:4">
      <c r="A349" s="199" t="s">
        <v>977</v>
      </c>
      <c r="B349" s="199" t="s">
        <v>906</v>
      </c>
      <c r="C349" s="199" t="s">
        <v>966</v>
      </c>
      <c r="D349" s="199">
        <v>0</v>
      </c>
    </row>
    <row r="350" spans="1:4">
      <c r="A350" s="199" t="s">
        <v>977</v>
      </c>
      <c r="B350" s="199" t="s">
        <v>907</v>
      </c>
      <c r="C350" s="199" t="s">
        <v>967</v>
      </c>
      <c r="D350" s="199">
        <v>0</v>
      </c>
    </row>
    <row r="351" spans="1:4">
      <c r="A351" s="199" t="s">
        <v>977</v>
      </c>
      <c r="B351" s="199" t="s">
        <v>908</v>
      </c>
      <c r="C351" s="199" t="s">
        <v>968</v>
      </c>
      <c r="D351" s="199">
        <v>0</v>
      </c>
    </row>
    <row r="352" spans="1:4">
      <c r="A352" s="199" t="s">
        <v>977</v>
      </c>
      <c r="B352" s="199" t="s">
        <v>1003</v>
      </c>
      <c r="C352" s="199" t="s">
        <v>1004</v>
      </c>
      <c r="D352" s="199">
        <v>0</v>
      </c>
    </row>
    <row r="353" spans="1:4">
      <c r="A353" s="199" t="s">
        <v>977</v>
      </c>
      <c r="B353" s="199" t="s">
        <v>969</v>
      </c>
      <c r="C353" s="199" t="s">
        <v>1005</v>
      </c>
      <c r="D353" s="199">
        <v>0</v>
      </c>
    </row>
    <row r="354" spans="1:4">
      <c r="A354" s="199" t="s">
        <v>977</v>
      </c>
      <c r="B354" s="199" t="s">
        <v>1006</v>
      </c>
      <c r="C354" s="199" t="s">
        <v>1007</v>
      </c>
      <c r="D354" s="199">
        <v>0</v>
      </c>
    </row>
    <row r="355" spans="1:4">
      <c r="A355" s="199" t="s">
        <v>977</v>
      </c>
      <c r="B355" s="199" t="s">
        <v>909</v>
      </c>
      <c r="C355" s="199" t="s">
        <v>910</v>
      </c>
      <c r="D355" s="204"/>
    </row>
    <row r="356" spans="1:4">
      <c r="A356" s="199" t="s">
        <v>977</v>
      </c>
      <c r="B356" s="199" t="s">
        <v>911</v>
      </c>
      <c r="C356" s="199" t="s">
        <v>910</v>
      </c>
      <c r="D356" s="204"/>
    </row>
    <row r="357" spans="1:4">
      <c r="A357" s="199" t="s">
        <v>977</v>
      </c>
      <c r="B357" s="199" t="s">
        <v>912</v>
      </c>
      <c r="C357" s="199" t="s">
        <v>910</v>
      </c>
      <c r="D357" s="204"/>
    </row>
    <row r="358" spans="1:4">
      <c r="A358" s="199" t="s">
        <v>977</v>
      </c>
      <c r="B358" s="199" t="s">
        <v>913</v>
      </c>
      <c r="C358" s="199" t="s">
        <v>910</v>
      </c>
      <c r="D358" s="204"/>
    </row>
    <row r="359" spans="1:4">
      <c r="A359" s="199" t="s">
        <v>977</v>
      </c>
      <c r="B359" s="199" t="s">
        <v>914</v>
      </c>
      <c r="C359" s="199" t="s">
        <v>910</v>
      </c>
      <c r="D359" s="204"/>
    </row>
    <row r="360" spans="1:4">
      <c r="A360" s="199" t="s">
        <v>977</v>
      </c>
      <c r="B360" s="199" t="s">
        <v>915</v>
      </c>
      <c r="C360" s="199" t="s">
        <v>910</v>
      </c>
      <c r="D360" s="204"/>
    </row>
    <row r="361" spans="1:4">
      <c r="A361" s="199" t="s">
        <v>977</v>
      </c>
      <c r="B361" s="199" t="s">
        <v>1008</v>
      </c>
      <c r="C361" s="199" t="s">
        <v>910</v>
      </c>
      <c r="D361" s="204"/>
    </row>
    <row r="362" spans="1:4">
      <c r="A362" s="199" t="s">
        <v>977</v>
      </c>
      <c r="B362" s="199" t="s">
        <v>1009</v>
      </c>
      <c r="C362" s="199" t="s">
        <v>910</v>
      </c>
      <c r="D362" s="204"/>
    </row>
    <row r="363" spans="1:4">
      <c r="A363" s="199" t="s">
        <v>977</v>
      </c>
      <c r="B363" s="199" t="s">
        <v>666</v>
      </c>
      <c r="C363" s="199" t="s">
        <v>971</v>
      </c>
      <c r="D363" s="199">
        <v>0</v>
      </c>
    </row>
    <row r="364" spans="1:4">
      <c r="A364" s="199" t="s">
        <v>977</v>
      </c>
      <c r="B364" s="199" t="s">
        <v>668</v>
      </c>
      <c r="C364" s="199" t="s">
        <v>972</v>
      </c>
      <c r="D364" s="199">
        <v>0</v>
      </c>
    </row>
    <row r="365" spans="1:4">
      <c r="A365" s="199" t="s">
        <v>977</v>
      </c>
      <c r="B365" s="199" t="s">
        <v>670</v>
      </c>
      <c r="C365" s="199" t="s">
        <v>973</v>
      </c>
      <c r="D365" s="199">
        <v>0</v>
      </c>
    </row>
    <row r="366" spans="1:4">
      <c r="A366" s="199" t="s">
        <v>977</v>
      </c>
      <c r="B366" s="199" t="s">
        <v>672</v>
      </c>
      <c r="C366" s="199" t="s">
        <v>974</v>
      </c>
      <c r="D366" s="199">
        <v>0</v>
      </c>
    </row>
    <row r="367" spans="1:4">
      <c r="A367" s="199" t="s">
        <v>977</v>
      </c>
      <c r="B367" s="199" t="s">
        <v>674</v>
      </c>
      <c r="C367" s="199" t="s">
        <v>975</v>
      </c>
      <c r="D367" s="199">
        <v>0</v>
      </c>
    </row>
    <row r="368" spans="1:4">
      <c r="A368" s="199" t="s">
        <v>977</v>
      </c>
      <c r="B368" s="199" t="s">
        <v>650</v>
      </c>
      <c r="C368" s="199" t="s">
        <v>976</v>
      </c>
      <c r="D368" s="199">
        <v>0</v>
      </c>
    </row>
    <row r="369" spans="1:4">
      <c r="A369" s="199" t="s">
        <v>977</v>
      </c>
      <c r="B369" s="199" t="s">
        <v>677</v>
      </c>
      <c r="C369" s="199" t="s">
        <v>1010</v>
      </c>
      <c r="D369" s="199">
        <v>0</v>
      </c>
    </row>
    <row r="370" spans="1:4">
      <c r="A370" s="199" t="s">
        <v>977</v>
      </c>
      <c r="B370" s="199" t="s">
        <v>652</v>
      </c>
      <c r="C370" s="199" t="s">
        <v>1011</v>
      </c>
      <c r="D370" s="199">
        <v>0</v>
      </c>
    </row>
    <row r="371" spans="1:4">
      <c r="A371" s="199" t="s">
        <v>977</v>
      </c>
      <c r="B371" s="199" t="s">
        <v>656</v>
      </c>
      <c r="C371" s="199" t="s">
        <v>1012</v>
      </c>
      <c r="D371" s="199">
        <v>0</v>
      </c>
    </row>
    <row r="372" spans="1:4">
      <c r="A372" s="199" t="s">
        <v>977</v>
      </c>
      <c r="B372" s="199" t="s">
        <v>917</v>
      </c>
      <c r="C372" s="199" t="s">
        <v>918</v>
      </c>
      <c r="D372" s="199">
        <v>0</v>
      </c>
    </row>
    <row r="373" spans="1:4">
      <c r="A373" s="199" t="s">
        <v>977</v>
      </c>
      <c r="B373" s="199" t="s">
        <v>919</v>
      </c>
      <c r="C373" s="199" t="s">
        <v>920</v>
      </c>
      <c r="D373" s="199">
        <v>0</v>
      </c>
    </row>
    <row r="374" spans="1:4">
      <c r="A374" s="199" t="s">
        <v>977</v>
      </c>
      <c r="B374" s="199" t="s">
        <v>921</v>
      </c>
      <c r="C374" s="199" t="s">
        <v>922</v>
      </c>
      <c r="D374" s="199">
        <v>0</v>
      </c>
    </row>
    <row r="375" spans="1:4">
      <c r="A375" s="199" t="s">
        <v>977</v>
      </c>
      <c r="B375" s="199" t="s">
        <v>923</v>
      </c>
      <c r="C375" s="199" t="s">
        <v>924</v>
      </c>
      <c r="D375" s="199">
        <v>0</v>
      </c>
    </row>
    <row r="376" spans="1:4">
      <c r="A376" s="199" t="s">
        <v>977</v>
      </c>
      <c r="B376" s="199" t="s">
        <v>925</v>
      </c>
      <c r="C376" s="199" t="s">
        <v>926</v>
      </c>
      <c r="D376" s="199">
        <v>0</v>
      </c>
    </row>
    <row r="377" spans="1:4">
      <c r="A377" s="199" t="s">
        <v>977</v>
      </c>
      <c r="B377" s="199" t="s">
        <v>927</v>
      </c>
      <c r="C377" s="199" t="s">
        <v>928</v>
      </c>
      <c r="D377" s="199">
        <v>0</v>
      </c>
    </row>
    <row r="378" spans="1:4">
      <c r="A378" s="199" t="s">
        <v>977</v>
      </c>
      <c r="B378" s="199" t="s">
        <v>1013</v>
      </c>
      <c r="C378" s="199" t="s">
        <v>1014</v>
      </c>
      <c r="D378" s="199">
        <v>0</v>
      </c>
    </row>
    <row r="379" spans="1:4">
      <c r="A379" s="199" t="s">
        <v>977</v>
      </c>
      <c r="B379" s="199" t="s">
        <v>800</v>
      </c>
      <c r="C379" s="199" t="s">
        <v>1015</v>
      </c>
      <c r="D379" s="199">
        <v>0</v>
      </c>
    </row>
    <row r="380" spans="1:4">
      <c r="A380" s="199" t="s">
        <v>977</v>
      </c>
      <c r="B380" s="199" t="s">
        <v>1016</v>
      </c>
      <c r="C380" s="199" t="s">
        <v>1017</v>
      </c>
      <c r="D380" s="199">
        <v>0</v>
      </c>
    </row>
    <row r="381" spans="1:4">
      <c r="A381" s="199" t="s">
        <v>977</v>
      </c>
      <c r="B381" s="199" t="s">
        <v>1018</v>
      </c>
      <c r="C381" s="199" t="s">
        <v>1019</v>
      </c>
      <c r="D381" s="199">
        <v>0</v>
      </c>
    </row>
    <row r="382" spans="1:4">
      <c r="A382" s="199" t="s">
        <v>977</v>
      </c>
      <c r="B382" s="199" t="s">
        <v>1020</v>
      </c>
      <c r="C382" s="199" t="s">
        <v>1021</v>
      </c>
      <c r="D382" s="199">
        <v>0</v>
      </c>
    </row>
    <row r="383" spans="1:4">
      <c r="A383" s="199" t="s">
        <v>977</v>
      </c>
      <c r="B383" s="199" t="s">
        <v>1022</v>
      </c>
      <c r="C383" s="199" t="s">
        <v>1023</v>
      </c>
      <c r="D383" s="199">
        <v>0</v>
      </c>
    </row>
  </sheetData>
  <sheetProtection algorithmName="SHA-512" hashValue="NsCY4ROLC2PwUeCGqLHawVh9Jr1ELi2gqjPhvi7nizw0w55cC6FbKISQBWvcuB1lBSvMbf5vNB+rdHYsBq63xA==" saltValue="dXv20YmALmBP6BFQQIHv1A==" spinCount="100000" sheet="1" objects="1" scenarios="1"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55"/>
  <sheetViews>
    <sheetView showGridLines="0" topLeftCell="A22" workbookViewId="0">
      <selection activeCell="B42" sqref="B42:D42"/>
    </sheetView>
  </sheetViews>
  <sheetFormatPr baseColWidth="10" defaultColWidth="9.1640625" defaultRowHeight="13"/>
  <cols>
    <col min="1" max="1" width="12.5" style="10" customWidth="1"/>
    <col min="2" max="8" width="9.1640625" style="10"/>
    <col min="9" max="9" width="7.5" style="10" customWidth="1"/>
    <col min="10" max="16384" width="9.1640625" style="10"/>
  </cols>
  <sheetData>
    <row r="1" spans="1:9" ht="34.5" customHeight="1">
      <c r="A1" s="8">
        <v>2020</v>
      </c>
      <c r="B1" s="9"/>
      <c r="C1" s="9"/>
      <c r="D1" s="9"/>
      <c r="E1" s="9"/>
      <c r="F1" s="9"/>
      <c r="G1" s="9"/>
      <c r="H1" s="9"/>
    </row>
    <row r="2" spans="1:9" ht="15.75" customHeight="1">
      <c r="A2" s="11" t="s">
        <v>29</v>
      </c>
      <c r="B2" s="12" t="s">
        <v>33</v>
      </c>
      <c r="C2" s="12" t="s">
        <v>34</v>
      </c>
      <c r="D2" s="12" t="s">
        <v>35</v>
      </c>
      <c r="E2" s="12" t="s">
        <v>36</v>
      </c>
      <c r="F2" s="12" t="s">
        <v>37</v>
      </c>
      <c r="G2" s="13" t="s">
        <v>38</v>
      </c>
      <c r="H2" s="14" t="s">
        <v>39</v>
      </c>
      <c r="I2" s="15"/>
    </row>
    <row r="3" spans="1:9" ht="15.75" customHeight="1">
      <c r="A3" s="17"/>
      <c r="B3" s="18"/>
      <c r="C3" s="18"/>
      <c r="D3" s="19" t="s">
        <v>40</v>
      </c>
      <c r="E3" s="20" t="s">
        <v>41</v>
      </c>
      <c r="F3" s="21" t="s">
        <v>42</v>
      </c>
      <c r="G3" s="22" t="s">
        <v>43</v>
      </c>
      <c r="H3" s="23" t="s">
        <v>44</v>
      </c>
      <c r="I3" s="16"/>
    </row>
    <row r="4" spans="1:9" ht="15.75" customHeight="1">
      <c r="A4" s="17"/>
      <c r="B4" s="21" t="s">
        <v>52</v>
      </c>
      <c r="C4" s="21" t="s">
        <v>53</v>
      </c>
      <c r="D4" s="21" t="s">
        <v>54</v>
      </c>
      <c r="E4" s="21" t="s">
        <v>55</v>
      </c>
      <c r="F4" s="21" t="s">
        <v>56</v>
      </c>
      <c r="G4" s="22" t="s">
        <v>57</v>
      </c>
      <c r="H4" s="23" t="s">
        <v>58</v>
      </c>
      <c r="I4" s="16"/>
    </row>
    <row r="5" spans="1:9" ht="15.75" customHeight="1">
      <c r="A5" s="17"/>
      <c r="B5" s="21" t="s">
        <v>66</v>
      </c>
      <c r="C5" s="21" t="s">
        <v>67</v>
      </c>
      <c r="D5" s="21" t="s">
        <v>68</v>
      </c>
      <c r="E5" s="21" t="s">
        <v>69</v>
      </c>
      <c r="F5" s="21" t="s">
        <v>70</v>
      </c>
      <c r="G5" s="22" t="s">
        <v>71</v>
      </c>
      <c r="H5" s="23" t="s">
        <v>72</v>
      </c>
      <c r="I5" s="16"/>
    </row>
    <row r="6" spans="1:9" ht="15.75" customHeight="1">
      <c r="A6" s="17"/>
      <c r="B6" s="21" t="s">
        <v>80</v>
      </c>
      <c r="C6" s="21" t="s">
        <v>81</v>
      </c>
      <c r="D6" s="21" t="s">
        <v>82</v>
      </c>
      <c r="E6" s="21" t="s">
        <v>83</v>
      </c>
      <c r="F6" s="21" t="s">
        <v>84</v>
      </c>
      <c r="G6" s="22" t="s">
        <v>85</v>
      </c>
      <c r="H6" s="23" t="s">
        <v>86</v>
      </c>
      <c r="I6" s="16"/>
    </row>
    <row r="7" spans="1:9" ht="15.75" customHeight="1">
      <c r="A7" s="17"/>
      <c r="B7" s="21" t="s">
        <v>94</v>
      </c>
      <c r="C7" s="21" t="s">
        <v>95</v>
      </c>
      <c r="D7" s="21" t="s">
        <v>96</v>
      </c>
      <c r="E7" s="21" t="s">
        <v>97</v>
      </c>
      <c r="F7" s="21" t="s">
        <v>98</v>
      </c>
      <c r="G7" s="22" t="s">
        <v>99</v>
      </c>
      <c r="H7" s="23" t="s">
        <v>100</v>
      </c>
      <c r="I7" s="16"/>
    </row>
    <row r="8" spans="1:9" ht="15.75" customHeight="1">
      <c r="A8" s="17"/>
      <c r="B8" s="21" t="s">
        <v>108</v>
      </c>
      <c r="C8" s="21" t="s">
        <v>109</v>
      </c>
      <c r="D8" s="21" t="s">
        <v>110</v>
      </c>
      <c r="E8" s="21" t="s">
        <v>111</v>
      </c>
      <c r="F8" s="21" t="s">
        <v>112</v>
      </c>
      <c r="G8" s="22" t="s">
        <v>113</v>
      </c>
      <c r="H8" s="23" t="s">
        <v>114</v>
      </c>
      <c r="I8" s="16"/>
    </row>
    <row r="9" spans="1:9" ht="15.75" customHeight="1">
      <c r="A9" s="17"/>
      <c r="B9" s="21" t="s">
        <v>122</v>
      </c>
      <c r="C9" s="21" t="s">
        <v>123</v>
      </c>
      <c r="D9" s="21" t="s">
        <v>124</v>
      </c>
      <c r="E9" s="21" t="s">
        <v>125</v>
      </c>
      <c r="F9" s="21" t="s">
        <v>126</v>
      </c>
      <c r="G9" s="22" t="s">
        <v>127</v>
      </c>
      <c r="H9" s="23" t="s">
        <v>128</v>
      </c>
      <c r="I9" s="16"/>
    </row>
    <row r="10" spans="1:9" ht="15.75" customHeight="1">
      <c r="A10" s="17"/>
      <c r="B10" s="21" t="s">
        <v>136</v>
      </c>
      <c r="C10" s="21" t="s">
        <v>137</v>
      </c>
      <c r="D10" s="21" t="s">
        <v>138</v>
      </c>
      <c r="E10" s="21" t="s">
        <v>139</v>
      </c>
      <c r="F10" s="21" t="s">
        <v>140</v>
      </c>
      <c r="G10" s="22" t="s">
        <v>141</v>
      </c>
      <c r="H10" s="23" t="s">
        <v>142</v>
      </c>
      <c r="I10" s="16"/>
    </row>
    <row r="11" spans="1:9" ht="15.75" customHeight="1">
      <c r="A11" s="17"/>
      <c r="B11" s="21" t="s">
        <v>150</v>
      </c>
      <c r="C11" s="21" t="s">
        <v>151</v>
      </c>
      <c r="D11" s="21" t="s">
        <v>152</v>
      </c>
      <c r="E11" s="21" t="s">
        <v>153</v>
      </c>
      <c r="F11" s="21" t="s">
        <v>154</v>
      </c>
      <c r="G11" s="22" t="s">
        <v>155</v>
      </c>
      <c r="H11" s="23" t="s">
        <v>156</v>
      </c>
      <c r="I11" s="16"/>
    </row>
    <row r="12" spans="1:9" ht="15.75" customHeight="1">
      <c r="A12" s="17"/>
      <c r="B12" s="21" t="s">
        <v>164</v>
      </c>
      <c r="C12" s="21" t="s">
        <v>165</v>
      </c>
      <c r="D12" s="21" t="s">
        <v>166</v>
      </c>
      <c r="E12" s="21" t="s">
        <v>167</v>
      </c>
      <c r="F12" s="21" t="s">
        <v>168</v>
      </c>
      <c r="G12" s="22" t="s">
        <v>169</v>
      </c>
      <c r="H12" s="23" t="s">
        <v>170</v>
      </c>
      <c r="I12" s="16"/>
    </row>
    <row r="13" spans="1:9" ht="15.75" customHeight="1">
      <c r="A13" s="17"/>
      <c r="B13" s="21" t="s">
        <v>178</v>
      </c>
      <c r="C13" s="21" t="s">
        <v>179</v>
      </c>
      <c r="D13" s="21" t="s">
        <v>180</v>
      </c>
      <c r="E13" s="21" t="s">
        <v>181</v>
      </c>
      <c r="F13" s="21" t="s">
        <v>182</v>
      </c>
      <c r="G13" s="22" t="s">
        <v>183</v>
      </c>
      <c r="H13" s="23" t="s">
        <v>184</v>
      </c>
      <c r="I13" s="16"/>
    </row>
    <row r="14" spans="1:9" ht="15.75" customHeight="1">
      <c r="A14" s="27"/>
      <c r="B14" s="21" t="s">
        <v>192</v>
      </c>
      <c r="C14" s="21" t="s">
        <v>193</v>
      </c>
      <c r="D14" s="21" t="s">
        <v>194</v>
      </c>
      <c r="E14" s="21" t="s">
        <v>195</v>
      </c>
      <c r="F14" s="21" t="s">
        <v>196</v>
      </c>
      <c r="G14" s="22" t="s">
        <v>197</v>
      </c>
      <c r="H14" s="23" t="s">
        <v>198</v>
      </c>
      <c r="I14" s="16"/>
    </row>
    <row r="15" spans="1:9" ht="15.75" customHeight="1">
      <c r="A15" s="27"/>
      <c r="B15" s="21" t="s">
        <v>206</v>
      </c>
      <c r="C15" s="21" t="s">
        <v>207</v>
      </c>
      <c r="D15" s="21" t="s">
        <v>208</v>
      </c>
      <c r="E15" s="21" t="s">
        <v>209</v>
      </c>
      <c r="F15" s="21" t="s">
        <v>210</v>
      </c>
      <c r="G15" s="22" t="s">
        <v>211</v>
      </c>
      <c r="H15" s="23" t="s">
        <v>212</v>
      </c>
      <c r="I15" s="16"/>
    </row>
    <row r="16" spans="1:9" ht="15.75" customHeight="1">
      <c r="A16" s="27"/>
      <c r="B16" s="21" t="s">
        <v>220</v>
      </c>
      <c r="C16" s="21" t="s">
        <v>221</v>
      </c>
      <c r="D16" s="21" t="s">
        <v>222</v>
      </c>
      <c r="E16" s="21" t="s">
        <v>223</v>
      </c>
      <c r="F16" s="21" t="s">
        <v>224</v>
      </c>
      <c r="G16" s="22" t="s">
        <v>225</v>
      </c>
      <c r="H16" s="23" t="s">
        <v>226</v>
      </c>
      <c r="I16" s="16"/>
    </row>
    <row r="17" spans="1:9" ht="15.75" customHeight="1">
      <c r="A17" s="27"/>
      <c r="B17" s="21" t="s">
        <v>234</v>
      </c>
      <c r="C17" s="21" t="s">
        <v>235</v>
      </c>
      <c r="D17" s="21" t="s">
        <v>236</v>
      </c>
      <c r="E17" s="21" t="s">
        <v>237</v>
      </c>
      <c r="F17" s="19" t="s">
        <v>238</v>
      </c>
      <c r="G17" s="22" t="s">
        <v>239</v>
      </c>
      <c r="H17" s="23" t="s">
        <v>240</v>
      </c>
      <c r="I17" s="16"/>
    </row>
    <row r="18" spans="1:9" ht="15.75" customHeight="1">
      <c r="A18" s="27"/>
      <c r="B18" s="19" t="s">
        <v>248</v>
      </c>
      <c r="C18" s="21" t="s">
        <v>249</v>
      </c>
      <c r="D18" s="21" t="s">
        <v>250</v>
      </c>
      <c r="E18" s="21" t="s">
        <v>251</v>
      </c>
      <c r="F18" s="21" t="s">
        <v>252</v>
      </c>
      <c r="G18" s="22" t="s">
        <v>253</v>
      </c>
      <c r="H18" s="23" t="s">
        <v>254</v>
      </c>
      <c r="I18" s="16"/>
    </row>
    <row r="19" spans="1:9" ht="15.75" customHeight="1">
      <c r="A19" s="27"/>
      <c r="B19" s="21" t="s">
        <v>262</v>
      </c>
      <c r="C19" s="21" t="s">
        <v>263</v>
      </c>
      <c r="D19" s="21" t="s">
        <v>264</v>
      </c>
      <c r="E19" s="21" t="s">
        <v>265</v>
      </c>
      <c r="F19" s="21" t="s">
        <v>266</v>
      </c>
      <c r="G19" s="22" t="s">
        <v>267</v>
      </c>
      <c r="H19" s="23" t="s">
        <v>268</v>
      </c>
      <c r="I19" s="16"/>
    </row>
    <row r="20" spans="1:9" ht="15.75" customHeight="1">
      <c r="A20" s="27"/>
      <c r="B20" s="21" t="s">
        <v>276</v>
      </c>
      <c r="C20" s="21" t="s">
        <v>277</v>
      </c>
      <c r="D20" s="24" t="s">
        <v>278</v>
      </c>
      <c r="E20" s="21" t="s">
        <v>279</v>
      </c>
      <c r="F20" s="19" t="s">
        <v>280</v>
      </c>
      <c r="G20" s="22" t="s">
        <v>281</v>
      </c>
      <c r="H20" s="23" t="s">
        <v>282</v>
      </c>
      <c r="I20" s="16"/>
    </row>
    <row r="21" spans="1:9" ht="15.75" customHeight="1">
      <c r="A21" s="27"/>
      <c r="B21" s="21" t="s">
        <v>290</v>
      </c>
      <c r="C21" s="21" t="s">
        <v>291</v>
      </c>
      <c r="D21" s="21" t="s">
        <v>292</v>
      </c>
      <c r="E21" s="21" t="s">
        <v>293</v>
      </c>
      <c r="F21" s="21" t="s">
        <v>294</v>
      </c>
      <c r="G21" s="22" t="s">
        <v>295</v>
      </c>
      <c r="H21" s="23" t="s">
        <v>296</v>
      </c>
      <c r="I21" s="16"/>
    </row>
    <row r="22" spans="1:9" ht="15.75" customHeight="1">
      <c r="A22" s="27"/>
      <c r="B22" s="21" t="s">
        <v>304</v>
      </c>
      <c r="C22" s="21" t="s">
        <v>305</v>
      </c>
      <c r="D22" s="21" t="s">
        <v>306</v>
      </c>
      <c r="E22" s="21" t="s">
        <v>307</v>
      </c>
      <c r="F22" s="21" t="s">
        <v>308</v>
      </c>
      <c r="G22" s="22" t="s">
        <v>309</v>
      </c>
      <c r="H22" s="23" t="s">
        <v>310</v>
      </c>
      <c r="I22" s="16"/>
    </row>
    <row r="23" spans="1:9" ht="15.75" customHeight="1">
      <c r="A23" s="27"/>
      <c r="B23" s="21" t="s">
        <v>318</v>
      </c>
      <c r="C23" s="21" t="s">
        <v>319</v>
      </c>
      <c r="D23" s="21" t="s">
        <v>320</v>
      </c>
      <c r="E23" s="19" t="s">
        <v>321</v>
      </c>
      <c r="F23" s="21" t="s">
        <v>322</v>
      </c>
      <c r="G23" s="22" t="s">
        <v>323</v>
      </c>
      <c r="H23" s="23" t="s">
        <v>324</v>
      </c>
      <c r="I23" s="16"/>
    </row>
    <row r="24" spans="1:9" ht="15.75" customHeight="1">
      <c r="A24" s="27"/>
      <c r="B24" s="21" t="s">
        <v>332</v>
      </c>
      <c r="C24" s="21" t="s">
        <v>333</v>
      </c>
      <c r="D24" s="21" t="s">
        <v>334</v>
      </c>
      <c r="E24" s="21" t="s">
        <v>335</v>
      </c>
      <c r="F24" s="21" t="s">
        <v>336</v>
      </c>
      <c r="G24" s="22" t="s">
        <v>337</v>
      </c>
      <c r="H24" s="23" t="s">
        <v>338</v>
      </c>
      <c r="I24" s="16"/>
    </row>
    <row r="25" spans="1:9" ht="15.75" customHeight="1">
      <c r="A25" s="27"/>
      <c r="B25" s="19" t="s">
        <v>346</v>
      </c>
      <c r="C25" s="21" t="s">
        <v>347</v>
      </c>
      <c r="D25" s="21" t="s">
        <v>348</v>
      </c>
      <c r="E25" s="21" t="s">
        <v>349</v>
      </c>
      <c r="F25" s="21" t="s">
        <v>350</v>
      </c>
      <c r="G25" s="22" t="s">
        <v>351</v>
      </c>
      <c r="H25" s="23" t="s">
        <v>352</v>
      </c>
      <c r="I25" s="16"/>
    </row>
    <row r="26" spans="1:9" ht="15.75" customHeight="1">
      <c r="A26" s="27"/>
      <c r="B26" s="21" t="s">
        <v>360</v>
      </c>
      <c r="C26" s="21" t="s">
        <v>361</v>
      </c>
      <c r="D26" s="21" t="s">
        <v>362</v>
      </c>
      <c r="E26" s="21" t="s">
        <v>363</v>
      </c>
      <c r="F26" s="21" t="s">
        <v>364</v>
      </c>
      <c r="G26" s="22" t="s">
        <v>365</v>
      </c>
      <c r="H26" s="23" t="s">
        <v>366</v>
      </c>
      <c r="I26" s="16"/>
    </row>
    <row r="27" spans="1:9" ht="15.75" customHeight="1">
      <c r="A27" s="27"/>
      <c r="B27" s="21" t="s">
        <v>374</v>
      </c>
      <c r="C27" s="21" t="s">
        <v>375</v>
      </c>
      <c r="D27" s="21" t="s">
        <v>376</v>
      </c>
      <c r="E27" s="21" t="s">
        <v>377</v>
      </c>
      <c r="F27" s="21" t="s">
        <v>378</v>
      </c>
      <c r="G27" s="22" t="s">
        <v>379</v>
      </c>
      <c r="H27" s="23" t="s">
        <v>380</v>
      </c>
      <c r="I27" s="16"/>
    </row>
    <row r="28" spans="1:9" ht="15.75" customHeight="1">
      <c r="A28" s="27"/>
      <c r="B28" s="21" t="s">
        <v>388</v>
      </c>
      <c r="C28" s="21" t="s">
        <v>389</v>
      </c>
      <c r="D28" s="21" t="s">
        <v>390</v>
      </c>
      <c r="E28" s="21" t="s">
        <v>391</v>
      </c>
      <c r="F28" s="21" t="s">
        <v>392</v>
      </c>
      <c r="G28" s="22" t="s">
        <v>393</v>
      </c>
      <c r="H28" s="23" t="s">
        <v>394</v>
      </c>
      <c r="I28" s="16"/>
    </row>
    <row r="29" spans="1:9">
      <c r="A29" s="27"/>
      <c r="B29" s="21" t="s">
        <v>45</v>
      </c>
      <c r="C29" s="21" t="s">
        <v>46</v>
      </c>
      <c r="D29" s="21" t="s">
        <v>47</v>
      </c>
      <c r="E29" s="21" t="s">
        <v>48</v>
      </c>
      <c r="F29" s="21" t="s">
        <v>49</v>
      </c>
      <c r="G29" s="22" t="s">
        <v>50</v>
      </c>
      <c r="H29" s="23" t="s">
        <v>51</v>
      </c>
    </row>
    <row r="30" spans="1:9">
      <c r="A30" s="27"/>
      <c r="B30" s="21" t="s">
        <v>59</v>
      </c>
      <c r="C30" s="21" t="s">
        <v>60</v>
      </c>
      <c r="D30" s="21" t="s">
        <v>61</v>
      </c>
      <c r="E30" s="21" t="s">
        <v>62</v>
      </c>
      <c r="F30" s="21" t="s">
        <v>63</v>
      </c>
      <c r="G30" s="22" t="s">
        <v>64</v>
      </c>
      <c r="H30" s="23" t="s">
        <v>65</v>
      </c>
    </row>
    <row r="31" spans="1:9">
      <c r="A31" s="27"/>
      <c r="B31" s="21" t="s">
        <v>73</v>
      </c>
      <c r="C31" s="21" t="s">
        <v>74</v>
      </c>
      <c r="D31" s="21" t="s">
        <v>75</v>
      </c>
      <c r="E31" s="21" t="s">
        <v>76</v>
      </c>
      <c r="F31" s="21" t="s">
        <v>77</v>
      </c>
      <c r="G31" s="22" t="s">
        <v>78</v>
      </c>
      <c r="H31" s="23" t="s">
        <v>79</v>
      </c>
    </row>
    <row r="32" spans="1:9">
      <c r="A32" s="27"/>
      <c r="B32" s="21" t="s">
        <v>87</v>
      </c>
      <c r="C32" s="21" t="s">
        <v>88</v>
      </c>
      <c r="D32" s="21" t="s">
        <v>89</v>
      </c>
      <c r="E32" s="21" t="s">
        <v>90</v>
      </c>
      <c r="F32" s="21" t="s">
        <v>91</v>
      </c>
      <c r="G32" s="22" t="s">
        <v>92</v>
      </c>
      <c r="H32" s="23" t="s">
        <v>93</v>
      </c>
    </row>
    <row r="33" spans="1:8">
      <c r="A33" s="27"/>
      <c r="B33" s="21" t="s">
        <v>101</v>
      </c>
      <c r="C33" s="21" t="s">
        <v>102</v>
      </c>
      <c r="D33" s="21" t="s">
        <v>103</v>
      </c>
      <c r="E33" s="21" t="s">
        <v>104</v>
      </c>
      <c r="F33" s="21" t="s">
        <v>105</v>
      </c>
      <c r="G33" s="22" t="s">
        <v>106</v>
      </c>
      <c r="H33" s="23" t="s">
        <v>107</v>
      </c>
    </row>
    <row r="34" spans="1:8">
      <c r="A34" s="27"/>
      <c r="B34" s="21" t="s">
        <v>115</v>
      </c>
      <c r="C34" s="21" t="s">
        <v>116</v>
      </c>
      <c r="D34" s="21" t="s">
        <v>117</v>
      </c>
      <c r="E34" s="21" t="s">
        <v>118</v>
      </c>
      <c r="F34" s="21" t="s">
        <v>119</v>
      </c>
      <c r="G34" s="22" t="s">
        <v>120</v>
      </c>
      <c r="H34" s="23" t="s">
        <v>121</v>
      </c>
    </row>
    <row r="35" spans="1:8">
      <c r="A35" s="27"/>
      <c r="B35" s="21" t="s">
        <v>129</v>
      </c>
      <c r="C35" s="21" t="s">
        <v>130</v>
      </c>
      <c r="D35" s="21" t="s">
        <v>131</v>
      </c>
      <c r="E35" s="21" t="s">
        <v>132</v>
      </c>
      <c r="F35" s="21" t="s">
        <v>133</v>
      </c>
      <c r="G35" s="22" t="s">
        <v>134</v>
      </c>
      <c r="H35" s="23" t="s">
        <v>135</v>
      </c>
    </row>
    <row r="36" spans="1:8">
      <c r="A36" s="27"/>
      <c r="B36" s="21" t="s">
        <v>143</v>
      </c>
      <c r="C36" s="21" t="s">
        <v>144</v>
      </c>
      <c r="D36" s="21" t="s">
        <v>145</v>
      </c>
      <c r="E36" s="21" t="s">
        <v>146</v>
      </c>
      <c r="F36" s="21" t="s">
        <v>147</v>
      </c>
      <c r="G36" s="22" t="s">
        <v>148</v>
      </c>
      <c r="H36" s="23" t="s">
        <v>149</v>
      </c>
    </row>
    <row r="37" spans="1:8">
      <c r="A37" s="27"/>
      <c r="B37" s="21" t="s">
        <v>157</v>
      </c>
      <c r="C37" s="21" t="s">
        <v>158</v>
      </c>
      <c r="D37" s="21" t="s">
        <v>159</v>
      </c>
      <c r="E37" s="21" t="s">
        <v>160</v>
      </c>
      <c r="F37" s="21" t="s">
        <v>161</v>
      </c>
      <c r="G37" s="22" t="s">
        <v>162</v>
      </c>
      <c r="H37" s="23" t="s">
        <v>163</v>
      </c>
    </row>
    <row r="38" spans="1:8">
      <c r="A38" s="27"/>
      <c r="B38" s="21" t="s">
        <v>171</v>
      </c>
      <c r="C38" s="21" t="s">
        <v>172</v>
      </c>
      <c r="D38" s="21" t="s">
        <v>173</v>
      </c>
      <c r="E38" s="21" t="s">
        <v>174</v>
      </c>
      <c r="F38" s="21" t="s">
        <v>175</v>
      </c>
      <c r="G38" s="22" t="s">
        <v>176</v>
      </c>
      <c r="H38" s="23" t="s">
        <v>177</v>
      </c>
    </row>
    <row r="39" spans="1:8">
      <c r="A39" s="27"/>
      <c r="B39" s="21" t="s">
        <v>185</v>
      </c>
      <c r="C39" s="21" t="s">
        <v>186</v>
      </c>
      <c r="D39" s="21" t="s">
        <v>187</v>
      </c>
      <c r="E39" s="21" t="s">
        <v>188</v>
      </c>
      <c r="F39" s="21" t="s">
        <v>189</v>
      </c>
      <c r="G39" s="22" t="s">
        <v>190</v>
      </c>
      <c r="H39" s="23" t="s">
        <v>191</v>
      </c>
    </row>
    <row r="40" spans="1:8">
      <c r="A40" s="27"/>
      <c r="B40" s="21" t="s">
        <v>199</v>
      </c>
      <c r="C40" s="21" t="s">
        <v>200</v>
      </c>
      <c r="D40" s="21" t="s">
        <v>201</v>
      </c>
      <c r="E40" s="21" t="s">
        <v>202</v>
      </c>
      <c r="F40" s="21" t="s">
        <v>203</v>
      </c>
      <c r="G40" s="22" t="s">
        <v>204</v>
      </c>
      <c r="H40" s="23" t="s">
        <v>205</v>
      </c>
    </row>
    <row r="41" spans="1:8">
      <c r="A41" s="27"/>
      <c r="B41" s="21" t="s">
        <v>213</v>
      </c>
      <c r="C41" s="21" t="s">
        <v>214</v>
      </c>
      <c r="D41" s="21" t="s">
        <v>215</v>
      </c>
      <c r="E41" s="21" t="s">
        <v>216</v>
      </c>
      <c r="F41" s="21" t="s">
        <v>217</v>
      </c>
      <c r="G41" s="22" t="s">
        <v>218</v>
      </c>
      <c r="H41" s="23" t="s">
        <v>219</v>
      </c>
    </row>
    <row r="42" spans="1:8">
      <c r="A42" s="27">
        <v>40</v>
      </c>
      <c r="B42" s="21" t="s">
        <v>227</v>
      </c>
      <c r="C42" s="21" t="s">
        <v>228</v>
      </c>
      <c r="D42" s="21" t="s">
        <v>229</v>
      </c>
      <c r="E42" s="24" t="s">
        <v>230</v>
      </c>
      <c r="F42" s="21" t="s">
        <v>231</v>
      </c>
      <c r="G42" s="19" t="s">
        <v>232</v>
      </c>
      <c r="H42" s="23" t="s">
        <v>233</v>
      </c>
    </row>
    <row r="43" spans="1:8">
      <c r="A43" s="17">
        <v>41</v>
      </c>
      <c r="B43" s="21" t="s">
        <v>241</v>
      </c>
      <c r="C43" s="21" t="s">
        <v>242</v>
      </c>
      <c r="D43" s="21" t="s">
        <v>243</v>
      </c>
      <c r="E43" s="21" t="s">
        <v>244</v>
      </c>
      <c r="F43" s="21" t="s">
        <v>245</v>
      </c>
      <c r="G43" s="22" t="s">
        <v>246</v>
      </c>
      <c r="H43" s="23" t="s">
        <v>247</v>
      </c>
    </row>
    <row r="44" spans="1:8">
      <c r="A44" s="17">
        <v>42</v>
      </c>
      <c r="B44" s="21" t="s">
        <v>255</v>
      </c>
      <c r="C44" s="21" t="s">
        <v>256</v>
      </c>
      <c r="D44" s="21" t="s">
        <v>257</v>
      </c>
      <c r="E44" s="21" t="s">
        <v>258</v>
      </c>
      <c r="F44" s="21" t="s">
        <v>259</v>
      </c>
      <c r="G44" s="22" t="s">
        <v>260</v>
      </c>
      <c r="H44" s="23" t="s">
        <v>261</v>
      </c>
    </row>
    <row r="45" spans="1:8">
      <c r="A45" s="17">
        <v>43</v>
      </c>
      <c r="B45" s="21" t="s">
        <v>269</v>
      </c>
      <c r="C45" s="21" t="s">
        <v>270</v>
      </c>
      <c r="D45" s="21" t="s">
        <v>271</v>
      </c>
      <c r="E45" s="21" t="s">
        <v>272</v>
      </c>
      <c r="F45" s="21" t="s">
        <v>273</v>
      </c>
      <c r="G45" s="22" t="s">
        <v>274</v>
      </c>
      <c r="H45" s="23" t="s">
        <v>275</v>
      </c>
    </row>
    <row r="46" spans="1:8">
      <c r="A46" s="17">
        <v>44</v>
      </c>
      <c r="B46" s="21" t="s">
        <v>283</v>
      </c>
      <c r="C46" s="21" t="s">
        <v>284</v>
      </c>
      <c r="D46" s="21" t="s">
        <v>285</v>
      </c>
      <c r="E46" s="21" t="s">
        <v>286</v>
      </c>
      <c r="F46" s="21" t="s">
        <v>287</v>
      </c>
      <c r="G46" s="22" t="s">
        <v>288</v>
      </c>
      <c r="H46" s="23" t="s">
        <v>289</v>
      </c>
    </row>
    <row r="47" spans="1:8">
      <c r="A47" s="17">
        <v>45</v>
      </c>
      <c r="B47" s="21" t="s">
        <v>297</v>
      </c>
      <c r="C47" s="21" t="s">
        <v>298</v>
      </c>
      <c r="D47" s="21" t="s">
        <v>299</v>
      </c>
      <c r="E47" s="21" t="s">
        <v>300</v>
      </c>
      <c r="F47" s="21" t="s">
        <v>301</v>
      </c>
      <c r="G47" s="22" t="s">
        <v>302</v>
      </c>
      <c r="H47" s="23" t="s">
        <v>303</v>
      </c>
    </row>
    <row r="48" spans="1:8">
      <c r="A48" s="17">
        <v>46</v>
      </c>
      <c r="B48" s="21" t="s">
        <v>311</v>
      </c>
      <c r="C48" s="21" t="s">
        <v>312</v>
      </c>
      <c r="D48" s="21" t="s">
        <v>313</v>
      </c>
      <c r="E48" s="21" t="s">
        <v>314</v>
      </c>
      <c r="F48" s="21" t="s">
        <v>315</v>
      </c>
      <c r="G48" s="22" t="s">
        <v>316</v>
      </c>
      <c r="H48" s="23" t="s">
        <v>317</v>
      </c>
    </row>
    <row r="49" spans="1:8">
      <c r="A49" s="17">
        <v>47</v>
      </c>
      <c r="B49" s="21" t="s">
        <v>325</v>
      </c>
      <c r="C49" s="21" t="s">
        <v>326</v>
      </c>
      <c r="D49" s="21" t="s">
        <v>327</v>
      </c>
      <c r="E49" s="21" t="s">
        <v>328</v>
      </c>
      <c r="F49" s="21" t="s">
        <v>329</v>
      </c>
      <c r="G49" s="22" t="s">
        <v>330</v>
      </c>
      <c r="H49" s="23" t="s">
        <v>331</v>
      </c>
    </row>
    <row r="50" spans="1:8">
      <c r="A50" s="17"/>
      <c r="B50" s="21" t="s">
        <v>339</v>
      </c>
      <c r="C50" s="21" t="s">
        <v>340</v>
      </c>
      <c r="D50" s="21" t="s">
        <v>341</v>
      </c>
      <c r="E50" s="21" t="s">
        <v>342</v>
      </c>
      <c r="F50" s="21" t="s">
        <v>343</v>
      </c>
      <c r="G50" s="22" t="s">
        <v>344</v>
      </c>
      <c r="H50" s="23" t="s">
        <v>345</v>
      </c>
    </row>
    <row r="51" spans="1:8">
      <c r="A51" s="17"/>
      <c r="B51" s="21" t="s">
        <v>353</v>
      </c>
      <c r="C51" s="21" t="s">
        <v>354</v>
      </c>
      <c r="D51" s="21" t="s">
        <v>355</v>
      </c>
      <c r="E51" s="21" t="s">
        <v>356</v>
      </c>
      <c r="F51" s="21" t="s">
        <v>357</v>
      </c>
      <c r="G51" s="22" t="s">
        <v>358</v>
      </c>
      <c r="H51" s="23" t="s">
        <v>359</v>
      </c>
    </row>
    <row r="52" spans="1:8">
      <c r="A52" s="17"/>
      <c r="B52" s="21" t="s">
        <v>367</v>
      </c>
      <c r="C52" s="21" t="s">
        <v>368</v>
      </c>
      <c r="D52" s="21" t="s">
        <v>369</v>
      </c>
      <c r="E52" s="21" t="s">
        <v>370</v>
      </c>
      <c r="F52" s="21" t="s">
        <v>371</v>
      </c>
      <c r="G52" s="22" t="s">
        <v>372</v>
      </c>
      <c r="H52" s="23" t="s">
        <v>373</v>
      </c>
    </row>
    <row r="53" spans="1:8">
      <c r="A53" s="17"/>
      <c r="B53" s="21" t="s">
        <v>381</v>
      </c>
      <c r="C53" s="21" t="s">
        <v>382</v>
      </c>
      <c r="D53" s="21" t="s">
        <v>383</v>
      </c>
      <c r="E53" s="21" t="s">
        <v>384</v>
      </c>
      <c r="F53" s="21" t="s">
        <v>385</v>
      </c>
      <c r="G53" s="22" t="s">
        <v>386</v>
      </c>
      <c r="H53" s="23" t="s">
        <v>387</v>
      </c>
    </row>
    <row r="54" spans="1:8">
      <c r="A54" s="17"/>
      <c r="B54" s="21" t="s">
        <v>395</v>
      </c>
      <c r="C54" s="21" t="s">
        <v>396</v>
      </c>
      <c r="D54" s="24" t="s">
        <v>397</v>
      </c>
      <c r="E54" s="21" t="s">
        <v>398</v>
      </c>
      <c r="F54" s="19" t="s">
        <v>399</v>
      </c>
      <c r="G54" s="19" t="s">
        <v>400</v>
      </c>
      <c r="H54" s="23" t="s">
        <v>401</v>
      </c>
    </row>
    <row r="55" spans="1:8">
      <c r="A55" s="17"/>
      <c r="B55" s="21" t="s">
        <v>402</v>
      </c>
      <c r="C55" s="24" t="s">
        <v>403</v>
      </c>
      <c r="D55" s="24" t="s">
        <v>404</v>
      </c>
      <c r="E55" s="24" t="s">
        <v>405</v>
      </c>
      <c r="F55" s="25"/>
      <c r="G55" s="26"/>
      <c r="H55" s="26"/>
    </row>
  </sheetData>
  <hyperlinks>
    <hyperlink ref="G27" r:id="rId1" xr:uid="{00000000-0004-0000-0800-000000000000}"/>
  </hyperlinks>
  <printOptions horizontalCentered="1" verticalCentered="1"/>
  <pageMargins left="0.39370078740157483" right="0.39370078740157483" top="0.31496062992125984" bottom="0.39370078740157483" header="0.31496062992125984" footer="0.39370078740157483"/>
  <pageSetup paperSize="9" scale="93" orientation="landscape" horizontalDpi="1200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8</vt:i4>
      </vt:variant>
    </vt:vector>
  </HeadingPairs>
  <TitlesOfParts>
    <vt:vector size="18" baseType="lpstr">
      <vt:lpstr>Anlage1_Referenzwert</vt:lpstr>
      <vt:lpstr>Anlage2_Vergütungssatz</vt:lpstr>
      <vt:lpstr>Anlage3_Belegung_Zeitraum1</vt:lpstr>
      <vt:lpstr>Anlage3_Belegung_Zeitraum2</vt:lpstr>
      <vt:lpstr>Anlage3_Belegung_Zeitraum3</vt:lpstr>
      <vt:lpstr>Anlage3_Belegung_Zeitraum4</vt:lpstr>
      <vt:lpstr>Anlage3_Belegung_Zeitraum5</vt:lpstr>
      <vt:lpstr>Formelübersicht</vt:lpstr>
      <vt:lpstr>Kalenderwochen 2020</vt:lpstr>
      <vt:lpstr>KW2021</vt:lpstr>
      <vt:lpstr>Anlage1_Referenzwert!Druckbereich</vt:lpstr>
      <vt:lpstr>Anlage2_Vergütungssatz!Druckbereich</vt:lpstr>
      <vt:lpstr>Anlage3_Belegung_Zeitraum1!Druckbereich</vt:lpstr>
      <vt:lpstr>Anlage3_Belegung_Zeitraum2!Druckbereich</vt:lpstr>
      <vt:lpstr>Anlage3_Belegung_Zeitraum3!Druckbereich</vt:lpstr>
      <vt:lpstr>Anlage3_Belegung_Zeitraum4!Druckbereich</vt:lpstr>
      <vt:lpstr>Anlage3_Belegung_Zeitraum5!Druckbereich</vt:lpstr>
      <vt:lpstr>'Kalenderwochen 2020'!Druckbereich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2020-04-21T10:52:54Z</cp:lastPrinted>
  <dcterms:created xsi:type="dcterms:W3CDTF">2020-04-14T12:17:45Z</dcterms:created>
  <dcterms:modified xsi:type="dcterms:W3CDTF">2023-01-31T18:22:46Z</dcterms:modified>
  <cp:category/>
</cp:coreProperties>
</file>